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630" yWindow="1515" windowWidth="15480" windowHeight="10230" tabRatio="365" firstSheet="22" activeTab="24"/>
  </bookViews>
  <sheets>
    <sheet name="на1_января" sheetId="1" r:id="rId1"/>
    <sheet name="на_1_февраля" sheetId="2" r:id="rId2"/>
    <sheet name="Лист1" sheetId="3" r:id="rId3"/>
    <sheet name="на 1 марта" sheetId="4" r:id="rId4"/>
    <sheet name="на 1 апреля" sheetId="5" r:id="rId5"/>
    <sheet name="на 1 мая" sheetId="6" r:id="rId6"/>
    <sheet name="Лист2" sheetId="7" r:id="rId7"/>
    <sheet name="на 1 июня" sheetId="8" r:id="rId8"/>
    <sheet name="НА 1 ИЮЛЯ" sheetId="9" r:id="rId9"/>
    <sheet name="Лист3" sheetId="10" r:id="rId10"/>
    <sheet name="на 1 августа" sheetId="11" r:id="rId11"/>
    <sheet name="Лист4" sheetId="12" r:id="rId12"/>
    <sheet name="Лист5" sheetId="13" r:id="rId13"/>
    <sheet name="на 1 сентября" sheetId="14" r:id="rId14"/>
    <sheet name="на 1 октября" sheetId="15" r:id="rId15"/>
    <sheet name="Лист6" sheetId="16" r:id="rId16"/>
    <sheet name="на 1 ноября" sheetId="17" r:id="rId17"/>
    <sheet name="1 декабря" sheetId="18" r:id="rId18"/>
    <sheet name="Лист7" sheetId="19" r:id="rId19"/>
    <sheet name="1 января" sheetId="20" r:id="rId20"/>
    <sheet name="1 февраля" sheetId="21" r:id="rId21"/>
    <sheet name="1 марта" sheetId="22" r:id="rId22"/>
    <sheet name="1 мая" sheetId="24" r:id="rId23"/>
    <sheet name="1 июня" sheetId="25" r:id="rId24"/>
    <sheet name="1августа" sheetId="26" r:id="rId25"/>
  </sheets>
  <calcPr calcId="144525"/>
</workbook>
</file>

<file path=xl/calcChain.xml><?xml version="1.0" encoding="utf-8"?>
<calcChain xmlns="http://schemas.openxmlformats.org/spreadsheetml/2006/main">
  <c r="CF12" i="26"/>
  <c r="G14"/>
  <c r="CK22" l="1"/>
  <c r="CK21"/>
  <c r="CK20"/>
  <c r="CK19"/>
  <c r="CK18"/>
  <c r="CK17"/>
  <c r="CK15"/>
  <c r="CK14"/>
  <c r="AO14"/>
  <c r="CK13"/>
  <c r="AO13"/>
  <c r="CG12"/>
  <c r="CK12" s="1"/>
  <c r="CG10"/>
  <c r="CG11"/>
  <c r="CG13"/>
  <c r="CG14"/>
  <c r="CG15"/>
  <c r="CG16"/>
  <c r="CK16" s="1"/>
  <c r="CG17"/>
  <c r="CG18"/>
  <c r="CG19"/>
  <c r="CG20"/>
  <c r="CG21"/>
  <c r="CG22"/>
  <c r="CK11"/>
  <c r="CK10"/>
  <c r="CG9" l="1"/>
  <c r="CK9" s="1"/>
  <c r="AD10" l="1"/>
  <c r="AD11"/>
  <c r="AD12"/>
  <c r="AD13"/>
  <c r="AD14"/>
  <c r="AD15"/>
  <c r="AD16"/>
  <c r="AD17"/>
  <c r="AD18"/>
  <c r="AD19"/>
  <c r="AD20"/>
  <c r="AD21"/>
  <c r="AD22"/>
  <c r="AN9" l="1"/>
  <c r="CF10" l="1"/>
  <c r="CJ10" s="1"/>
  <c r="CF11"/>
  <c r="CJ11" s="1"/>
  <c r="CJ12"/>
  <c r="CF13"/>
  <c r="CJ13" s="1"/>
  <c r="CF14"/>
  <c r="CJ14" s="1"/>
  <c r="CF15"/>
  <c r="CJ15" s="1"/>
  <c r="CF16"/>
  <c r="CJ16" s="1"/>
  <c r="CF17"/>
  <c r="CJ17" s="1"/>
  <c r="CF18"/>
  <c r="CJ18" s="1"/>
  <c r="CF19"/>
  <c r="CJ19" s="1"/>
  <c r="CF20"/>
  <c r="CJ20" s="1"/>
  <c r="CF21"/>
  <c r="CJ21" s="1"/>
  <c r="CF22"/>
  <c r="CJ22" s="1"/>
  <c r="CF9"/>
  <c r="CJ9" s="1"/>
  <c r="BW23"/>
  <c r="BY23"/>
  <c r="CA23"/>
  <c r="CC23"/>
  <c r="BV23"/>
  <c r="BU23"/>
  <c r="CF23" l="1"/>
  <c r="AO9"/>
  <c r="CI23" l="1"/>
  <c r="CH23"/>
  <c r="BT23"/>
  <c r="BS23"/>
  <c r="BR23"/>
  <c r="BQ23"/>
  <c r="BP23"/>
  <c r="BO23"/>
  <c r="BN23"/>
  <c r="BM23"/>
  <c r="BL23"/>
  <c r="BK23"/>
  <c r="BI23"/>
  <c r="BH23"/>
  <c r="BF23"/>
  <c r="BE23"/>
  <c r="BD23"/>
  <c r="BC23"/>
  <c r="BB23"/>
  <c r="BA23"/>
  <c r="AY23"/>
  <c r="AX23"/>
  <c r="AW23"/>
  <c r="AV23"/>
  <c r="AT23"/>
  <c r="AS23"/>
  <c r="AR23"/>
  <c r="AM23"/>
  <c r="AL23"/>
  <c r="AJ23"/>
  <c r="AI23"/>
  <c r="AH23"/>
  <c r="AG23"/>
  <c r="AF23"/>
  <c r="AE23"/>
  <c r="AC23"/>
  <c r="AB23"/>
  <c r="Z23"/>
  <c r="Y23"/>
  <c r="X23"/>
  <c r="W23"/>
  <c r="V23"/>
  <c r="T23"/>
  <c r="S23"/>
  <c r="O23"/>
  <c r="N23"/>
  <c r="L23"/>
  <c r="K23"/>
  <c r="I23"/>
  <c r="H23"/>
  <c r="F23"/>
  <c r="E23"/>
  <c r="C23"/>
  <c r="B23"/>
  <c r="AU22"/>
  <c r="AO22"/>
  <c r="AN22"/>
  <c r="CL22" s="1"/>
  <c r="AA22"/>
  <c r="Q22"/>
  <c r="P22"/>
  <c r="M22"/>
  <c r="J22"/>
  <c r="G22"/>
  <c r="D22"/>
  <c r="AU21"/>
  <c r="AO21"/>
  <c r="AN21"/>
  <c r="CL21" s="1"/>
  <c r="AA21"/>
  <c r="Q21"/>
  <c r="P21"/>
  <c r="M21"/>
  <c r="J21"/>
  <c r="G21"/>
  <c r="D21"/>
  <c r="AU20"/>
  <c r="AO20"/>
  <c r="AN20"/>
  <c r="CL20" s="1"/>
  <c r="Q20"/>
  <c r="P20"/>
  <c r="M20"/>
  <c r="J20"/>
  <c r="G20"/>
  <c r="D20"/>
  <c r="AU19"/>
  <c r="AO19"/>
  <c r="AN19"/>
  <c r="CL19" s="1"/>
  <c r="AA19"/>
  <c r="Q19"/>
  <c r="P19"/>
  <c r="M19"/>
  <c r="J19"/>
  <c r="G19"/>
  <c r="D19"/>
  <c r="AU18"/>
  <c r="AO18"/>
  <c r="AN18"/>
  <c r="CL18" s="1"/>
  <c r="AA18"/>
  <c r="Q18"/>
  <c r="P18"/>
  <c r="M18"/>
  <c r="J18"/>
  <c r="G18"/>
  <c r="D18"/>
  <c r="AU17"/>
  <c r="AO17"/>
  <c r="AN17"/>
  <c r="CL17" s="1"/>
  <c r="AA17"/>
  <c r="Q17"/>
  <c r="P17"/>
  <c r="M17"/>
  <c r="J17"/>
  <c r="G17"/>
  <c r="D17"/>
  <c r="AU16"/>
  <c r="AO16"/>
  <c r="AN16"/>
  <c r="CL16" s="1"/>
  <c r="AA16"/>
  <c r="Q16"/>
  <c r="P16"/>
  <c r="M16"/>
  <c r="J16"/>
  <c r="G16"/>
  <c r="D16"/>
  <c r="AU15"/>
  <c r="AO15"/>
  <c r="AN15"/>
  <c r="CL15" s="1"/>
  <c r="AA15"/>
  <c r="Q15"/>
  <c r="P15"/>
  <c r="M15"/>
  <c r="J15"/>
  <c r="G15"/>
  <c r="D15"/>
  <c r="AU14"/>
  <c r="AN14"/>
  <c r="CL14" s="1"/>
  <c r="Q14"/>
  <c r="P14"/>
  <c r="M14"/>
  <c r="J14"/>
  <c r="D14"/>
  <c r="AU13"/>
  <c r="AN13"/>
  <c r="CL13" s="1"/>
  <c r="AA13"/>
  <c r="Q13"/>
  <c r="M13"/>
  <c r="J13"/>
  <c r="G13"/>
  <c r="D13"/>
  <c r="AU12"/>
  <c r="AO12"/>
  <c r="AN12"/>
  <c r="CL12" s="1"/>
  <c r="Q12"/>
  <c r="P12"/>
  <c r="M12"/>
  <c r="J12"/>
  <c r="G12"/>
  <c r="D12"/>
  <c r="AU11"/>
  <c r="AO11"/>
  <c r="AN11"/>
  <c r="CL11" s="1"/>
  <c r="AA11"/>
  <c r="Q11"/>
  <c r="P11"/>
  <c r="M11"/>
  <c r="J11"/>
  <c r="G11"/>
  <c r="D11"/>
  <c r="AU10"/>
  <c r="AO10"/>
  <c r="AN10"/>
  <c r="CL10" s="1"/>
  <c r="AA10"/>
  <c r="Q10"/>
  <c r="M10"/>
  <c r="J10"/>
  <c r="G10"/>
  <c r="D10"/>
  <c r="CJ23"/>
  <c r="AU9"/>
  <c r="AD9"/>
  <c r="Q9"/>
  <c r="P9"/>
  <c r="M9"/>
  <c r="J9"/>
  <c r="G9"/>
  <c r="D9"/>
  <c r="AZ23" l="1"/>
  <c r="AA23"/>
  <c r="AP10"/>
  <c r="J23"/>
  <c r="AP14"/>
  <c r="AD23"/>
  <c r="AQ22"/>
  <c r="AP21"/>
  <c r="AQ20"/>
  <c r="AQ19"/>
  <c r="P23"/>
  <c r="AP18"/>
  <c r="AP16"/>
  <c r="D23"/>
  <c r="AQ15"/>
  <c r="G23"/>
  <c r="AQ13"/>
  <c r="AQ12"/>
  <c r="AN23"/>
  <c r="AQ11"/>
  <c r="CL9"/>
  <c r="CL23" s="1"/>
  <c r="CM21"/>
  <c r="CO21" s="1"/>
  <c r="CM20"/>
  <c r="CN20" s="1"/>
  <c r="AP20"/>
  <c r="CM18"/>
  <c r="CN18" s="1"/>
  <c r="CM17"/>
  <c r="CN17" s="1"/>
  <c r="AQ17"/>
  <c r="AP17"/>
  <c r="AQ16"/>
  <c r="CM16"/>
  <c r="CO16" s="1"/>
  <c r="CM14"/>
  <c r="CO14" s="1"/>
  <c r="CM12"/>
  <c r="CN12" s="1"/>
  <c r="AP12"/>
  <c r="Q23"/>
  <c r="AO23"/>
  <c r="AP23" s="1"/>
  <c r="CM10"/>
  <c r="CO10" s="1"/>
  <c r="AQ9"/>
  <c r="AP9"/>
  <c r="AQ10"/>
  <c r="CM11"/>
  <c r="CM13"/>
  <c r="AQ14"/>
  <c r="CM15"/>
  <c r="AQ18"/>
  <c r="CM19"/>
  <c r="AQ21"/>
  <c r="CM22"/>
  <c r="AP11"/>
  <c r="AP19"/>
  <c r="CN21"/>
  <c r="AP22"/>
  <c r="M23"/>
  <c r="AP13"/>
  <c r="AP15"/>
  <c r="AO9" i="25"/>
  <c r="CO17" i="26" l="1"/>
  <c r="CO12"/>
  <c r="CO20"/>
  <c r="CO18"/>
  <c r="CN16"/>
  <c r="CN14"/>
  <c r="AQ23"/>
  <c r="CN10"/>
  <c r="CO19"/>
  <c r="CN19"/>
  <c r="CO22"/>
  <c r="CN22"/>
  <c r="CO13"/>
  <c r="CN13"/>
  <c r="CO15"/>
  <c r="CN15"/>
  <c r="CO11"/>
  <c r="CN11"/>
  <c r="CA23" i="25"/>
  <c r="BZ23"/>
  <c r="BX23"/>
  <c r="BW23"/>
  <c r="BV23"/>
  <c r="BU23"/>
  <c r="BT23"/>
  <c r="BS23"/>
  <c r="BR23"/>
  <c r="BQ23"/>
  <c r="BP23"/>
  <c r="BO23"/>
  <c r="BN23"/>
  <c r="BM23"/>
  <c r="BL23"/>
  <c r="BK23"/>
  <c r="BI23"/>
  <c r="BH23"/>
  <c r="BG23"/>
  <c r="BF23"/>
  <c r="BD23"/>
  <c r="BC23"/>
  <c r="BB23"/>
  <c r="BA23"/>
  <c r="AZ23"/>
  <c r="AY23"/>
  <c r="AX23"/>
  <c r="AW23"/>
  <c r="AV23"/>
  <c r="AT23"/>
  <c r="AS23"/>
  <c r="AR23"/>
  <c r="AM23"/>
  <c r="AL23"/>
  <c r="AJ23"/>
  <c r="AI23"/>
  <c r="AH23"/>
  <c r="AG23"/>
  <c r="AF23"/>
  <c r="AE23"/>
  <c r="AC23"/>
  <c r="AD23" s="1"/>
  <c r="AB23"/>
  <c r="Z23"/>
  <c r="AA23" s="1"/>
  <c r="Y23"/>
  <c r="X23"/>
  <c r="W23"/>
  <c r="V23"/>
  <c r="T23"/>
  <c r="S23"/>
  <c r="O23"/>
  <c r="P23" s="1"/>
  <c r="N23"/>
  <c r="L23"/>
  <c r="K23"/>
  <c r="I23"/>
  <c r="J23" s="1"/>
  <c r="H23"/>
  <c r="F23"/>
  <c r="E23"/>
  <c r="C23"/>
  <c r="B23"/>
  <c r="CC22"/>
  <c r="CB22"/>
  <c r="CD22" s="1"/>
  <c r="AU22"/>
  <c r="AO22"/>
  <c r="AQ22" s="1"/>
  <c r="AN22"/>
  <c r="AD22"/>
  <c r="AA22"/>
  <c r="Q22"/>
  <c r="P22"/>
  <c r="M22"/>
  <c r="J22"/>
  <c r="G22"/>
  <c r="D22"/>
  <c r="CC21"/>
  <c r="CB21"/>
  <c r="AU21"/>
  <c r="AO21"/>
  <c r="AP21" s="1"/>
  <c r="AN21"/>
  <c r="CD21" s="1"/>
  <c r="AD21"/>
  <c r="AA21"/>
  <c r="Q21"/>
  <c r="P21"/>
  <c r="M21"/>
  <c r="J21"/>
  <c r="G21"/>
  <c r="D21"/>
  <c r="CC20"/>
  <c r="CB20"/>
  <c r="AU20"/>
  <c r="AO20"/>
  <c r="AP20" s="1"/>
  <c r="AN20"/>
  <c r="CD20" s="1"/>
  <c r="AD20"/>
  <c r="Q20"/>
  <c r="P20"/>
  <c r="M20"/>
  <c r="J20"/>
  <c r="G20"/>
  <c r="D20"/>
  <c r="CC19"/>
  <c r="CB19"/>
  <c r="AU19"/>
  <c r="AO19"/>
  <c r="AN19"/>
  <c r="AD19"/>
  <c r="AA19"/>
  <c r="Q19"/>
  <c r="P19"/>
  <c r="M19"/>
  <c r="J19"/>
  <c r="G19"/>
  <c r="D19"/>
  <c r="CC18"/>
  <c r="CB18"/>
  <c r="AU18"/>
  <c r="AO18"/>
  <c r="AP18" s="1"/>
  <c r="AN18"/>
  <c r="CD18" s="1"/>
  <c r="AD18"/>
  <c r="AA18"/>
  <c r="Q18"/>
  <c r="P18"/>
  <c r="M18"/>
  <c r="J18"/>
  <c r="G18"/>
  <c r="D18"/>
  <c r="CC17"/>
  <c r="CB17"/>
  <c r="AU17"/>
  <c r="AO17"/>
  <c r="AP17" s="1"/>
  <c r="AN17"/>
  <c r="CD17" s="1"/>
  <c r="AD17"/>
  <c r="AA17"/>
  <c r="Q17"/>
  <c r="P17"/>
  <c r="M17"/>
  <c r="J17"/>
  <c r="G17"/>
  <c r="D17"/>
  <c r="CD16"/>
  <c r="CC16"/>
  <c r="CB16"/>
  <c r="AU16"/>
  <c r="AO16"/>
  <c r="AQ16" s="1"/>
  <c r="AN16"/>
  <c r="AD16"/>
  <c r="AA16"/>
  <c r="Q16"/>
  <c r="P16"/>
  <c r="M16"/>
  <c r="J16"/>
  <c r="G16"/>
  <c r="D16"/>
  <c r="CC15"/>
  <c r="CB15"/>
  <c r="CD15" s="1"/>
  <c r="AU15"/>
  <c r="AO15"/>
  <c r="AQ15" s="1"/>
  <c r="AN15"/>
  <c r="AD15"/>
  <c r="AA15"/>
  <c r="Q15"/>
  <c r="P15"/>
  <c r="M15"/>
  <c r="J15"/>
  <c r="G15"/>
  <c r="D15"/>
  <c r="CC14"/>
  <c r="CB14"/>
  <c r="AU14"/>
  <c r="AO14"/>
  <c r="AP14" s="1"/>
  <c r="AN14"/>
  <c r="CD14" s="1"/>
  <c r="AD14"/>
  <c r="Q14"/>
  <c r="P14"/>
  <c r="M14"/>
  <c r="J14"/>
  <c r="D14"/>
  <c r="CC13"/>
  <c r="CB13"/>
  <c r="AU13"/>
  <c r="AO13"/>
  <c r="AQ13" s="1"/>
  <c r="AN13"/>
  <c r="AD13"/>
  <c r="AA13"/>
  <c r="Q13"/>
  <c r="M13"/>
  <c r="J13"/>
  <c r="G13"/>
  <c r="D13"/>
  <c r="CD12"/>
  <c r="CC12"/>
  <c r="CB12"/>
  <c r="AU12"/>
  <c r="AO12"/>
  <c r="AP12" s="1"/>
  <c r="AN12"/>
  <c r="AD12"/>
  <c r="Q12"/>
  <c r="P12"/>
  <c r="M12"/>
  <c r="J12"/>
  <c r="G12"/>
  <c r="D12"/>
  <c r="CC11"/>
  <c r="CB11"/>
  <c r="CD11" s="1"/>
  <c r="AU11"/>
  <c r="AO11"/>
  <c r="AQ11" s="1"/>
  <c r="AN11"/>
  <c r="AD11"/>
  <c r="AA11"/>
  <c r="Q11"/>
  <c r="P11"/>
  <c r="M11"/>
  <c r="J11"/>
  <c r="G11"/>
  <c r="D11"/>
  <c r="CC10"/>
  <c r="CB10"/>
  <c r="AU10"/>
  <c r="AO10"/>
  <c r="AP10" s="1"/>
  <c r="AN10"/>
  <c r="CD10" s="1"/>
  <c r="AD10"/>
  <c r="AA10"/>
  <c r="Q10"/>
  <c r="M10"/>
  <c r="J10"/>
  <c r="G10"/>
  <c r="D10"/>
  <c r="CD9"/>
  <c r="CC9"/>
  <c r="CB9"/>
  <c r="CB23" s="1"/>
  <c r="AU9"/>
  <c r="AN9"/>
  <c r="AD9"/>
  <c r="Q9"/>
  <c r="P9"/>
  <c r="M9"/>
  <c r="J9"/>
  <c r="G9"/>
  <c r="D9"/>
  <c r="AQ19" l="1"/>
  <c r="CD19"/>
  <c r="CD23" s="1"/>
  <c r="CD13"/>
  <c r="G23"/>
  <c r="AN23"/>
  <c r="D23"/>
  <c r="CE20"/>
  <c r="CF20" s="1"/>
  <c r="AP19"/>
  <c r="CE17"/>
  <c r="CG17" s="1"/>
  <c r="CC23"/>
  <c r="AP16"/>
  <c r="CE16"/>
  <c r="Q23"/>
  <c r="CE12"/>
  <c r="CF12" s="1"/>
  <c r="AQ12"/>
  <c r="AO23"/>
  <c r="CE10"/>
  <c r="CG10" s="1"/>
  <c r="AQ9"/>
  <c r="AP9"/>
  <c r="CG16"/>
  <c r="CF16"/>
  <c r="AP13"/>
  <c r="CE9"/>
  <c r="AQ10"/>
  <c r="CE11"/>
  <c r="CG12"/>
  <c r="CE13"/>
  <c r="AQ14"/>
  <c r="CE15"/>
  <c r="AQ18"/>
  <c r="CE19"/>
  <c r="AQ21"/>
  <c r="CE22"/>
  <c r="CE14"/>
  <c r="AQ17"/>
  <c r="CE18"/>
  <c r="AQ20"/>
  <c r="CE21"/>
  <c r="CF10"/>
  <c r="AP11"/>
  <c r="AP15"/>
  <c r="AP22"/>
  <c r="M23"/>
  <c r="CB21" i="24"/>
  <c r="AQ23" i="25" l="1"/>
  <c r="CG20"/>
  <c r="CF17"/>
  <c r="AP23"/>
  <c r="CG15"/>
  <c r="CF15"/>
  <c r="CG11"/>
  <c r="CF11"/>
  <c r="CG21"/>
  <c r="CF21"/>
  <c r="CG14"/>
  <c r="CF14"/>
  <c r="CG19"/>
  <c r="CF19"/>
  <c r="CG22"/>
  <c r="CF22"/>
  <c r="CG13"/>
  <c r="CF13"/>
  <c r="CG9"/>
  <c r="CE23"/>
  <c r="CF23" s="1"/>
  <c r="CF9"/>
  <c r="CG18"/>
  <c r="CF18"/>
  <c r="AO12" i="24"/>
  <c r="AQ12"/>
  <c r="CA23"/>
  <c r="BZ23"/>
  <c r="BX23"/>
  <c r="BW23"/>
  <c r="BV23"/>
  <c r="BU23"/>
  <c r="BT23"/>
  <c r="BS23"/>
  <c r="BR23"/>
  <c r="BQ23"/>
  <c r="BP23"/>
  <c r="BO23"/>
  <c r="BN23"/>
  <c r="BM23"/>
  <c r="BL23"/>
  <c r="BK23"/>
  <c r="BI23"/>
  <c r="BH23"/>
  <c r="BG23"/>
  <c r="BF23"/>
  <c r="BD23"/>
  <c r="BC23"/>
  <c r="BB23"/>
  <c r="BA23"/>
  <c r="AY23"/>
  <c r="AZ23" s="1"/>
  <c r="AX23"/>
  <c r="AW23"/>
  <c r="AV23"/>
  <c r="AT23"/>
  <c r="AS23"/>
  <c r="AR23"/>
  <c r="AM23"/>
  <c r="AL23"/>
  <c r="AJ23"/>
  <c r="AI23"/>
  <c r="AH23"/>
  <c r="AG23"/>
  <c r="AF23"/>
  <c r="AE23"/>
  <c r="AC23"/>
  <c r="AD23" s="1"/>
  <c r="AB23"/>
  <c r="Z23"/>
  <c r="AA23" s="1"/>
  <c r="Y23"/>
  <c r="X23"/>
  <c r="W23"/>
  <c r="V23"/>
  <c r="T23"/>
  <c r="S23"/>
  <c r="O23"/>
  <c r="P23" s="1"/>
  <c r="N23"/>
  <c r="L23"/>
  <c r="K23"/>
  <c r="I23"/>
  <c r="J23" s="1"/>
  <c r="H23"/>
  <c r="F23"/>
  <c r="E23"/>
  <c r="C23"/>
  <c r="D23" s="1"/>
  <c r="B23"/>
  <c r="CC22"/>
  <c r="CB22"/>
  <c r="AU22"/>
  <c r="AO22"/>
  <c r="AN22"/>
  <c r="CD22" s="1"/>
  <c r="AD22"/>
  <c r="AA22"/>
  <c r="Q22"/>
  <c r="P22"/>
  <c r="M22"/>
  <c r="J22"/>
  <c r="G22"/>
  <c r="D22"/>
  <c r="CC21"/>
  <c r="AU21"/>
  <c r="AO21"/>
  <c r="AN21"/>
  <c r="AD21"/>
  <c r="AA21"/>
  <c r="Q21"/>
  <c r="P21"/>
  <c r="M21"/>
  <c r="J21"/>
  <c r="G21"/>
  <c r="D21"/>
  <c r="CC20"/>
  <c r="CB20"/>
  <c r="AU20"/>
  <c r="AO20"/>
  <c r="AN20"/>
  <c r="CD20" s="1"/>
  <c r="AD20"/>
  <c r="Q20"/>
  <c r="P20"/>
  <c r="M20"/>
  <c r="J20"/>
  <c r="G20"/>
  <c r="D20"/>
  <c r="CC19"/>
  <c r="CB19"/>
  <c r="AU19"/>
  <c r="AO19"/>
  <c r="AN19"/>
  <c r="CD19" s="1"/>
  <c r="AD19"/>
  <c r="AA19"/>
  <c r="Q19"/>
  <c r="P19"/>
  <c r="M19"/>
  <c r="J19"/>
  <c r="G19"/>
  <c r="D19"/>
  <c r="CC18"/>
  <c r="CB18"/>
  <c r="AU18"/>
  <c r="AO18"/>
  <c r="AP18" s="1"/>
  <c r="AN18"/>
  <c r="CD18" s="1"/>
  <c r="AD18"/>
  <c r="AA18"/>
  <c r="Q18"/>
  <c r="P18"/>
  <c r="M18"/>
  <c r="J18"/>
  <c r="G18"/>
  <c r="D18"/>
  <c r="CC17"/>
  <c r="CB17"/>
  <c r="AU17"/>
  <c r="AO17"/>
  <c r="AQ17" s="1"/>
  <c r="AN17"/>
  <c r="CD17" s="1"/>
  <c r="AD17"/>
  <c r="AA17"/>
  <c r="Q17"/>
  <c r="P17"/>
  <c r="M17"/>
  <c r="J17"/>
  <c r="G17"/>
  <c r="D17"/>
  <c r="CC16"/>
  <c r="CB16"/>
  <c r="CD16" s="1"/>
  <c r="AU16"/>
  <c r="AO16"/>
  <c r="CE16" s="1"/>
  <c r="AN16"/>
  <c r="AD16"/>
  <c r="AA16"/>
  <c r="Q16"/>
  <c r="P16"/>
  <c r="M16"/>
  <c r="J16"/>
  <c r="G16"/>
  <c r="D16"/>
  <c r="CC15"/>
  <c r="CB15"/>
  <c r="AU15"/>
  <c r="AO15"/>
  <c r="AN15"/>
  <c r="CD15" s="1"/>
  <c r="AD15"/>
  <c r="AA15"/>
  <c r="Q15"/>
  <c r="P15"/>
  <c r="M15"/>
  <c r="J15"/>
  <c r="G15"/>
  <c r="D15"/>
  <c r="CC14"/>
  <c r="CB14"/>
  <c r="AU14"/>
  <c r="AO14"/>
  <c r="AP14" s="1"/>
  <c r="AN14"/>
  <c r="CD14" s="1"/>
  <c r="AD14"/>
  <c r="Q14"/>
  <c r="P14"/>
  <c r="M14"/>
  <c r="J14"/>
  <c r="D14"/>
  <c r="CC13"/>
  <c r="CB13"/>
  <c r="AU13"/>
  <c r="AO13"/>
  <c r="AQ13" s="1"/>
  <c r="AN13"/>
  <c r="CD13" s="1"/>
  <c r="AD13"/>
  <c r="AA13"/>
  <c r="Q13"/>
  <c r="M13"/>
  <c r="J13"/>
  <c r="G13"/>
  <c r="D13"/>
  <c r="CD12"/>
  <c r="CC12"/>
  <c r="CB12"/>
  <c r="AU12"/>
  <c r="AN12"/>
  <c r="AD12"/>
  <c r="Q12"/>
  <c r="P12"/>
  <c r="M12"/>
  <c r="J12"/>
  <c r="G12"/>
  <c r="D12"/>
  <c r="CC11"/>
  <c r="CB11"/>
  <c r="AU11"/>
  <c r="AO11"/>
  <c r="AQ11" s="1"/>
  <c r="AN11"/>
  <c r="CD11" s="1"/>
  <c r="AD11"/>
  <c r="AA11"/>
  <c r="Q11"/>
  <c r="P11"/>
  <c r="M11"/>
  <c r="J11"/>
  <c r="G11"/>
  <c r="D11"/>
  <c r="CC10"/>
  <c r="CB10"/>
  <c r="AU10"/>
  <c r="AO10"/>
  <c r="AP10" s="1"/>
  <c r="AN10"/>
  <c r="CD10" s="1"/>
  <c r="AD10"/>
  <c r="AA10"/>
  <c r="Q10"/>
  <c r="M10"/>
  <c r="J10"/>
  <c r="G10"/>
  <c r="D10"/>
  <c r="CC9"/>
  <c r="CB9"/>
  <c r="AU9"/>
  <c r="AO9"/>
  <c r="AN9"/>
  <c r="AD9"/>
  <c r="Q9"/>
  <c r="P9"/>
  <c r="M9"/>
  <c r="J9"/>
  <c r="G9"/>
  <c r="D9"/>
  <c r="CG23" i="25" l="1"/>
  <c r="AQ22" i="24"/>
  <c r="AP21"/>
  <c r="CD21"/>
  <c r="AQ19"/>
  <c r="AQ15"/>
  <c r="AN23"/>
  <c r="CD9"/>
  <c r="CD23" s="1"/>
  <c r="CE20"/>
  <c r="CE17"/>
  <c r="CF17" s="1"/>
  <c r="AP16"/>
  <c r="CE14"/>
  <c r="CG14" s="1"/>
  <c r="AP12"/>
  <c r="CE12"/>
  <c r="CG12" s="1"/>
  <c r="Q23"/>
  <c r="AO23"/>
  <c r="CC23"/>
  <c r="CE10"/>
  <c r="CF10" s="1"/>
  <c r="G23"/>
  <c r="CG16"/>
  <c r="CF16"/>
  <c r="CG10"/>
  <c r="CF20"/>
  <c r="AQ10"/>
  <c r="CE11"/>
  <c r="CE13"/>
  <c r="AQ14"/>
  <c r="CE15"/>
  <c r="AP17"/>
  <c r="CG17"/>
  <c r="AQ18"/>
  <c r="CE19"/>
  <c r="AP20"/>
  <c r="CG20"/>
  <c r="AQ21"/>
  <c r="CE22"/>
  <c r="CE18"/>
  <c r="AQ20"/>
  <c r="CE21"/>
  <c r="AP9"/>
  <c r="AQ9"/>
  <c r="AP11"/>
  <c r="AP13"/>
  <c r="AQ16"/>
  <c r="AP22"/>
  <c r="M23"/>
  <c r="CB23"/>
  <c r="CF14"/>
  <c r="AP15"/>
  <c r="AP19"/>
  <c r="CE9"/>
  <c r="AP23" l="1"/>
  <c r="AQ23"/>
  <c r="CF12"/>
  <c r="CG18"/>
  <c r="CF18"/>
  <c r="CG11"/>
  <c r="CF11"/>
  <c r="CG9"/>
  <c r="CF9"/>
  <c r="CE23"/>
  <c r="CF23" s="1"/>
  <c r="CG22"/>
  <c r="CF22"/>
  <c r="CG19"/>
  <c r="CF19"/>
  <c r="CG15"/>
  <c r="CF15"/>
  <c r="CG21"/>
  <c r="CF21"/>
  <c r="CG13"/>
  <c r="CF13"/>
  <c r="CG23" l="1"/>
  <c r="AM12" i="22"/>
  <c r="BY23" l="1"/>
  <c r="BX23"/>
  <c r="BW23"/>
  <c r="BV23"/>
  <c r="BU23"/>
  <c r="BT23"/>
  <c r="BS23"/>
  <c r="BQ23"/>
  <c r="BP23"/>
  <c r="BO23"/>
  <c r="BN23"/>
  <c r="BM23"/>
  <c r="BL23"/>
  <c r="BK23"/>
  <c r="BJ23"/>
  <c r="BH23"/>
  <c r="BG23"/>
  <c r="BF23"/>
  <c r="BE23"/>
  <c r="BD23"/>
  <c r="BC23"/>
  <c r="BB23"/>
  <c r="BA23"/>
  <c r="AY23"/>
  <c r="AZ23" s="1"/>
  <c r="AX23"/>
  <c r="AW23"/>
  <c r="AV23"/>
  <c r="AT23"/>
  <c r="AS23"/>
  <c r="AQ23"/>
  <c r="AL23"/>
  <c r="AK23"/>
  <c r="AJ23"/>
  <c r="AI23"/>
  <c r="AH23"/>
  <c r="AG23"/>
  <c r="AF23"/>
  <c r="AE23"/>
  <c r="AC23"/>
  <c r="AD23" s="1"/>
  <c r="AB23"/>
  <c r="Z23"/>
  <c r="AA23" s="1"/>
  <c r="Y23"/>
  <c r="X23"/>
  <c r="W23"/>
  <c r="U23"/>
  <c r="S23"/>
  <c r="R23"/>
  <c r="O23"/>
  <c r="P23" s="1"/>
  <c r="N23"/>
  <c r="L23"/>
  <c r="Q23" s="1"/>
  <c r="K23"/>
  <c r="I23"/>
  <c r="H23"/>
  <c r="F23"/>
  <c r="E23"/>
  <c r="C23"/>
  <c r="D23" s="1"/>
  <c r="B23"/>
  <c r="CA22"/>
  <c r="BZ22"/>
  <c r="AU22"/>
  <c r="AN22"/>
  <c r="AO22" s="1"/>
  <c r="AM22"/>
  <c r="AD22"/>
  <c r="AA22"/>
  <c r="Q22"/>
  <c r="P22"/>
  <c r="M22"/>
  <c r="J22"/>
  <c r="G22"/>
  <c r="D22"/>
  <c r="CA21"/>
  <c r="BZ21"/>
  <c r="CB21" s="1"/>
  <c r="AU21"/>
  <c r="AN21"/>
  <c r="AO21" s="1"/>
  <c r="AM21"/>
  <c r="AD21"/>
  <c r="AA21"/>
  <c r="Q21"/>
  <c r="P21"/>
  <c r="M21"/>
  <c r="J21"/>
  <c r="G21"/>
  <c r="D21"/>
  <c r="CA20"/>
  <c r="BZ20"/>
  <c r="CB20" s="1"/>
  <c r="AU20"/>
  <c r="AN20"/>
  <c r="AM20"/>
  <c r="AD20"/>
  <c r="Q20"/>
  <c r="P20"/>
  <c r="M20"/>
  <c r="J20"/>
  <c r="G20"/>
  <c r="D20"/>
  <c r="CA19"/>
  <c r="BZ19"/>
  <c r="AU19"/>
  <c r="AN19"/>
  <c r="AO19" s="1"/>
  <c r="AM19"/>
  <c r="AD19"/>
  <c r="AA19"/>
  <c r="Q19"/>
  <c r="P19"/>
  <c r="M19"/>
  <c r="J19"/>
  <c r="G19"/>
  <c r="D19"/>
  <c r="CA18"/>
  <c r="CC18" s="1"/>
  <c r="BZ18"/>
  <c r="AU18"/>
  <c r="AN18"/>
  <c r="AO18" s="1"/>
  <c r="AM18"/>
  <c r="AD18"/>
  <c r="AA18"/>
  <c r="Q18"/>
  <c r="P18"/>
  <c r="M18"/>
  <c r="J18"/>
  <c r="G18"/>
  <c r="D18"/>
  <c r="CA17"/>
  <c r="BZ17"/>
  <c r="CB17" s="1"/>
  <c r="AU17"/>
  <c r="AN17"/>
  <c r="CC17" s="1"/>
  <c r="AM17"/>
  <c r="AD17"/>
  <c r="AA17"/>
  <c r="Q17"/>
  <c r="P17"/>
  <c r="M17"/>
  <c r="J17"/>
  <c r="D17"/>
  <c r="CA16"/>
  <c r="BZ16"/>
  <c r="AU16"/>
  <c r="AN16"/>
  <c r="AM16"/>
  <c r="AD16"/>
  <c r="AA16"/>
  <c r="Q16"/>
  <c r="P16"/>
  <c r="M16"/>
  <c r="J16"/>
  <c r="G16"/>
  <c r="D16"/>
  <c r="CA15"/>
  <c r="BZ15"/>
  <c r="AU15"/>
  <c r="AN15"/>
  <c r="AO15" s="1"/>
  <c r="AM15"/>
  <c r="AD15"/>
  <c r="AA15"/>
  <c r="Q15"/>
  <c r="P15"/>
  <c r="M15"/>
  <c r="J15"/>
  <c r="G15"/>
  <c r="D15"/>
  <c r="CA14"/>
  <c r="BZ14"/>
  <c r="CB14" s="1"/>
  <c r="AU14"/>
  <c r="AN14"/>
  <c r="AM14"/>
  <c r="AD14"/>
  <c r="Q14"/>
  <c r="P14"/>
  <c r="M14"/>
  <c r="J14"/>
  <c r="D14"/>
  <c r="CA13"/>
  <c r="BZ13"/>
  <c r="AU13"/>
  <c r="AN13"/>
  <c r="AM13"/>
  <c r="AD13"/>
  <c r="AA13"/>
  <c r="Q13"/>
  <c r="M13"/>
  <c r="J13"/>
  <c r="G13"/>
  <c r="D13"/>
  <c r="CA12"/>
  <c r="BZ12"/>
  <c r="CB12" s="1"/>
  <c r="AU12"/>
  <c r="AN12"/>
  <c r="AP12" s="1"/>
  <c r="AD12"/>
  <c r="Q12"/>
  <c r="P12"/>
  <c r="M12"/>
  <c r="J12"/>
  <c r="G12"/>
  <c r="D12"/>
  <c r="CA11"/>
  <c r="BZ11"/>
  <c r="AU11"/>
  <c r="AN11"/>
  <c r="AO11" s="1"/>
  <c r="AM11"/>
  <c r="AD11"/>
  <c r="AA11"/>
  <c r="Q11"/>
  <c r="P11"/>
  <c r="M11"/>
  <c r="J11"/>
  <c r="G11"/>
  <c r="D11"/>
  <c r="CA10"/>
  <c r="BZ10"/>
  <c r="AU10"/>
  <c r="AN10"/>
  <c r="AM10"/>
  <c r="CB10" s="1"/>
  <c r="AD10"/>
  <c r="AA10"/>
  <c r="Q10"/>
  <c r="M10"/>
  <c r="J10"/>
  <c r="G10"/>
  <c r="D10"/>
  <c r="CA9"/>
  <c r="BZ9"/>
  <c r="AU9"/>
  <c r="AN9"/>
  <c r="AM9"/>
  <c r="AD9"/>
  <c r="Q9"/>
  <c r="P9"/>
  <c r="M9"/>
  <c r="J9"/>
  <c r="G9"/>
  <c r="D9"/>
  <c r="AO16" l="1"/>
  <c r="AO13"/>
  <c r="G23"/>
  <c r="AM23"/>
  <c r="CC20"/>
  <c r="CE20" s="1"/>
  <c r="AP20"/>
  <c r="AO20"/>
  <c r="AP21"/>
  <c r="CC21"/>
  <c r="CD21" s="1"/>
  <c r="AO17"/>
  <c r="AP17"/>
  <c r="CC15"/>
  <c r="CC14"/>
  <c r="CE14" s="1"/>
  <c r="AP14"/>
  <c r="AO14"/>
  <c r="J23"/>
  <c r="CC13"/>
  <c r="CB11"/>
  <c r="CE11" s="1"/>
  <c r="CB13"/>
  <c r="CD13" s="1"/>
  <c r="BZ23"/>
  <c r="CB16"/>
  <c r="CB18"/>
  <c r="CD18" s="1"/>
  <c r="CB19"/>
  <c r="CB22"/>
  <c r="CB15"/>
  <c r="CD15" s="1"/>
  <c r="AP11"/>
  <c r="CC11"/>
  <c r="CC10"/>
  <c r="CA23"/>
  <c r="AN23"/>
  <c r="AO10"/>
  <c r="AP10"/>
  <c r="CC9"/>
  <c r="CE10"/>
  <c r="CD10"/>
  <c r="CE17"/>
  <c r="CD17"/>
  <c r="AO9"/>
  <c r="AP9"/>
  <c r="CB9"/>
  <c r="CC12"/>
  <c r="CE13"/>
  <c r="CE15"/>
  <c r="AP16"/>
  <c r="CE18"/>
  <c r="AP19"/>
  <c r="AP22"/>
  <c r="AP13"/>
  <c r="AP15"/>
  <c r="CC16"/>
  <c r="AP18"/>
  <c r="CC19"/>
  <c r="CC22"/>
  <c r="AO12"/>
  <c r="M23"/>
  <c r="BZ22" i="21"/>
  <c r="BZ14"/>
  <c r="BZ13"/>
  <c r="BZ11"/>
  <c r="BZ10"/>
  <c r="CB9"/>
  <c r="CB23"/>
  <c r="AP23" i="22" l="1"/>
  <c r="CB23"/>
  <c r="CD9"/>
  <c r="CD11"/>
  <c r="CD20"/>
  <c r="CE21"/>
  <c r="CD14"/>
  <c r="AO23"/>
  <c r="CE19"/>
  <c r="CD19"/>
  <c r="CE12"/>
  <c r="CD12"/>
  <c r="CC23"/>
  <c r="CE16"/>
  <c r="CD16"/>
  <c r="CE9"/>
  <c r="CE22"/>
  <c r="CD22"/>
  <c r="G23" i="21"/>
  <c r="CD23" i="22" l="1"/>
  <c r="CE23"/>
  <c r="AN17" i="20"/>
  <c r="G17"/>
  <c r="AN10"/>
  <c r="BU23" i="21" l="1"/>
  <c r="BZ12"/>
  <c r="BZ15"/>
  <c r="BZ16"/>
  <c r="BZ17"/>
  <c r="BZ18"/>
  <c r="BZ19"/>
  <c r="BZ20"/>
  <c r="BZ21"/>
  <c r="BZ9"/>
  <c r="BY23" l="1"/>
  <c r="BX23"/>
  <c r="BW23"/>
  <c r="BV23"/>
  <c r="BT23"/>
  <c r="BS23"/>
  <c r="BQ23"/>
  <c r="BP23"/>
  <c r="BO23"/>
  <c r="BN23"/>
  <c r="BM23"/>
  <c r="BL23"/>
  <c r="BK23"/>
  <c r="BJ23"/>
  <c r="BH23"/>
  <c r="BG23"/>
  <c r="BF23"/>
  <c r="BE23"/>
  <c r="BD23"/>
  <c r="BC23"/>
  <c r="BB23"/>
  <c r="BA23"/>
  <c r="AY23"/>
  <c r="AX23"/>
  <c r="AW23"/>
  <c r="AV23"/>
  <c r="AT23"/>
  <c r="AS23"/>
  <c r="AQ23"/>
  <c r="AL23"/>
  <c r="AK23"/>
  <c r="AJ23"/>
  <c r="AI23"/>
  <c r="AH23"/>
  <c r="AG23"/>
  <c r="AF23"/>
  <c r="AE23"/>
  <c r="AC23"/>
  <c r="AB23"/>
  <c r="Z23"/>
  <c r="Y23"/>
  <c r="X23"/>
  <c r="W23"/>
  <c r="U23"/>
  <c r="S23"/>
  <c r="R23"/>
  <c r="O23"/>
  <c r="N23"/>
  <c r="L23"/>
  <c r="K23"/>
  <c r="I23"/>
  <c r="H23"/>
  <c r="F23"/>
  <c r="E23"/>
  <c r="C23"/>
  <c r="B23"/>
  <c r="CA22"/>
  <c r="AU22"/>
  <c r="AN22"/>
  <c r="AM22"/>
  <c r="AD22"/>
  <c r="AA22"/>
  <c r="Q22"/>
  <c r="P22"/>
  <c r="M22"/>
  <c r="J22"/>
  <c r="G22"/>
  <c r="D22"/>
  <c r="CA21"/>
  <c r="AU21"/>
  <c r="AN21"/>
  <c r="AM21"/>
  <c r="AD21"/>
  <c r="AA21"/>
  <c r="Q21"/>
  <c r="P21"/>
  <c r="M21"/>
  <c r="J21"/>
  <c r="G21"/>
  <c r="D21"/>
  <c r="CA20"/>
  <c r="AU20"/>
  <c r="AN20"/>
  <c r="AM20"/>
  <c r="CB20" s="1"/>
  <c r="AD20"/>
  <c r="Q20"/>
  <c r="P20"/>
  <c r="M20"/>
  <c r="J20"/>
  <c r="G20"/>
  <c r="D20"/>
  <c r="CA19"/>
  <c r="AU19"/>
  <c r="AN19"/>
  <c r="AM19"/>
  <c r="AD19"/>
  <c r="AA19"/>
  <c r="Q19"/>
  <c r="P19"/>
  <c r="M19"/>
  <c r="J19"/>
  <c r="G19"/>
  <c r="D19"/>
  <c r="CA18"/>
  <c r="AU18"/>
  <c r="AN18"/>
  <c r="AM18"/>
  <c r="AD18"/>
  <c r="AA18"/>
  <c r="Q18"/>
  <c r="P18"/>
  <c r="M18"/>
  <c r="J18"/>
  <c r="G18"/>
  <c r="D18"/>
  <c r="CA17"/>
  <c r="AU17"/>
  <c r="AN17"/>
  <c r="AM17"/>
  <c r="AD17"/>
  <c r="AA17"/>
  <c r="Q17"/>
  <c r="P17"/>
  <c r="M17"/>
  <c r="J17"/>
  <c r="D17"/>
  <c r="CA16"/>
  <c r="AU16"/>
  <c r="AN16"/>
  <c r="AM16"/>
  <c r="AD16"/>
  <c r="AA16"/>
  <c r="Q16"/>
  <c r="P16"/>
  <c r="M16"/>
  <c r="J16"/>
  <c r="G16"/>
  <c r="D16"/>
  <c r="CA15"/>
  <c r="AU15"/>
  <c r="AN15"/>
  <c r="AM15"/>
  <c r="AD15"/>
  <c r="AA15"/>
  <c r="Q15"/>
  <c r="P15"/>
  <c r="M15"/>
  <c r="J15"/>
  <c r="G15"/>
  <c r="D15"/>
  <c r="CA14"/>
  <c r="AU14"/>
  <c r="AN14"/>
  <c r="AM14"/>
  <c r="CB14" s="1"/>
  <c r="AD14"/>
  <c r="Q14"/>
  <c r="P14"/>
  <c r="M14"/>
  <c r="J14"/>
  <c r="D14"/>
  <c r="CA13"/>
  <c r="AU13"/>
  <c r="AN13"/>
  <c r="AM13"/>
  <c r="AD13"/>
  <c r="AA13"/>
  <c r="Q13"/>
  <c r="M13"/>
  <c r="J13"/>
  <c r="G13"/>
  <c r="D13"/>
  <c r="CA12"/>
  <c r="AU12"/>
  <c r="AN12"/>
  <c r="AM12"/>
  <c r="AD12"/>
  <c r="Q12"/>
  <c r="P12"/>
  <c r="M12"/>
  <c r="J12"/>
  <c r="G12"/>
  <c r="D12"/>
  <c r="CA11"/>
  <c r="AU11"/>
  <c r="AN11"/>
  <c r="CC11" s="1"/>
  <c r="AM11"/>
  <c r="CB11" s="1"/>
  <c r="AD11"/>
  <c r="AA11"/>
  <c r="Q11"/>
  <c r="P11"/>
  <c r="M11"/>
  <c r="J11"/>
  <c r="G11"/>
  <c r="D11"/>
  <c r="CA10"/>
  <c r="AU10"/>
  <c r="AN10"/>
  <c r="AM10"/>
  <c r="AD10"/>
  <c r="AA10"/>
  <c r="Q10"/>
  <c r="M10"/>
  <c r="J10"/>
  <c r="G10"/>
  <c r="D10"/>
  <c r="CA9"/>
  <c r="AU9"/>
  <c r="AN9"/>
  <c r="AM9"/>
  <c r="AD9"/>
  <c r="Q9"/>
  <c r="P9"/>
  <c r="M9"/>
  <c r="J9"/>
  <c r="G9"/>
  <c r="D9"/>
  <c r="AP11" l="1"/>
  <c r="AZ23"/>
  <c r="D23"/>
  <c r="AO17"/>
  <c r="CB12"/>
  <c r="P23"/>
  <c r="BZ23"/>
  <c r="CC16"/>
  <c r="CB18"/>
  <c r="CA23"/>
  <c r="CC20"/>
  <c r="CE20" s="1"/>
  <c r="CB21"/>
  <c r="CB22"/>
  <c r="CB13"/>
  <c r="CC15"/>
  <c r="CB16"/>
  <c r="CD16" s="1"/>
  <c r="CB17"/>
  <c r="CB15"/>
  <c r="CB10"/>
  <c r="CB19"/>
  <c r="AA23"/>
  <c r="AP10"/>
  <c r="AO14"/>
  <c r="AP19"/>
  <c r="AP18"/>
  <c r="AP21"/>
  <c r="AP13"/>
  <c r="AO22"/>
  <c r="AO12"/>
  <c r="AD23"/>
  <c r="Q23"/>
  <c r="J23"/>
  <c r="AN23"/>
  <c r="AO19"/>
  <c r="AO10"/>
  <c r="AP15"/>
  <c r="CC21"/>
  <c r="AO13"/>
  <c r="CC9"/>
  <c r="AP14"/>
  <c r="AO18"/>
  <c r="CE11"/>
  <c r="CD11"/>
  <c r="AO9"/>
  <c r="CC10"/>
  <c r="AP12"/>
  <c r="CC14"/>
  <c r="AO16"/>
  <c r="AP17"/>
  <c r="CC19"/>
  <c r="AO20"/>
  <c r="AO21"/>
  <c r="AP22"/>
  <c r="M23"/>
  <c r="AM23"/>
  <c r="AP9"/>
  <c r="AO11"/>
  <c r="CC13"/>
  <c r="AO15"/>
  <c r="AP16"/>
  <c r="CC17"/>
  <c r="CC18"/>
  <c r="AP20"/>
  <c r="CC22"/>
  <c r="CC12"/>
  <c r="AO21" i="20"/>
  <c r="BZ21"/>
  <c r="BZ9"/>
  <c r="AO9"/>
  <c r="CB9" s="1"/>
  <c r="AD9"/>
  <c r="BX23"/>
  <c r="BW23"/>
  <c r="BV23"/>
  <c r="BU23"/>
  <c r="BT23"/>
  <c r="BS23"/>
  <c r="BR23"/>
  <c r="BQ23"/>
  <c r="BP23"/>
  <c r="BO23"/>
  <c r="BN23"/>
  <c r="BM23"/>
  <c r="BL23"/>
  <c r="BK23"/>
  <c r="BH23"/>
  <c r="BG23"/>
  <c r="BF23"/>
  <c r="BE23"/>
  <c r="BD23"/>
  <c r="BC23"/>
  <c r="BB23"/>
  <c r="BA23"/>
  <c r="AY23"/>
  <c r="AZ23" s="1"/>
  <c r="AX23"/>
  <c r="AW23"/>
  <c r="AV23"/>
  <c r="AT23"/>
  <c r="AS23"/>
  <c r="AR23"/>
  <c r="AL23"/>
  <c r="AK23"/>
  <c r="AJ23"/>
  <c r="AI23"/>
  <c r="AH23"/>
  <c r="AG23"/>
  <c r="AF23"/>
  <c r="AE23"/>
  <c r="AC23"/>
  <c r="AB23"/>
  <c r="Z23"/>
  <c r="Y23"/>
  <c r="X23"/>
  <c r="W23"/>
  <c r="V23"/>
  <c r="T23"/>
  <c r="S23"/>
  <c r="O23"/>
  <c r="P23" s="1"/>
  <c r="N23"/>
  <c r="L23"/>
  <c r="K23"/>
  <c r="I23"/>
  <c r="J23" s="1"/>
  <c r="H23"/>
  <c r="F23"/>
  <c r="E23"/>
  <c r="C23"/>
  <c r="D23" s="1"/>
  <c r="B23"/>
  <c r="BZ22"/>
  <c r="BY22"/>
  <c r="AZ22"/>
  <c r="AU22"/>
  <c r="AO22"/>
  <c r="AP22" s="1"/>
  <c r="AN22"/>
  <c r="AD22"/>
  <c r="AA22"/>
  <c r="Q22"/>
  <c r="P22"/>
  <c r="M22"/>
  <c r="J22"/>
  <c r="G22"/>
  <c r="D22"/>
  <c r="BY21"/>
  <c r="AU21"/>
  <c r="AN21"/>
  <c r="AP21" s="1"/>
  <c r="AD21"/>
  <c r="AA21"/>
  <c r="Q21"/>
  <c r="P21"/>
  <c r="M21"/>
  <c r="J21"/>
  <c r="G21"/>
  <c r="D21"/>
  <c r="BZ20"/>
  <c r="BY20"/>
  <c r="AZ20"/>
  <c r="AU20"/>
  <c r="AO20"/>
  <c r="AN20"/>
  <c r="AD20"/>
  <c r="Q20"/>
  <c r="P20"/>
  <c r="M20"/>
  <c r="J20"/>
  <c r="G20"/>
  <c r="D20"/>
  <c r="BZ19"/>
  <c r="BY19"/>
  <c r="AU19"/>
  <c r="AO19"/>
  <c r="AQ19" s="1"/>
  <c r="AN19"/>
  <c r="AD19"/>
  <c r="AA19"/>
  <c r="Q19"/>
  <c r="P19"/>
  <c r="M19"/>
  <c r="J19"/>
  <c r="G19"/>
  <c r="D19"/>
  <c r="BZ18"/>
  <c r="BY18"/>
  <c r="AZ18"/>
  <c r="AU18"/>
  <c r="AO18"/>
  <c r="AN18"/>
  <c r="CA18" s="1"/>
  <c r="AD18"/>
  <c r="AA18"/>
  <c r="Q18"/>
  <c r="P18"/>
  <c r="M18"/>
  <c r="J18"/>
  <c r="G18"/>
  <c r="D18"/>
  <c r="BZ17"/>
  <c r="BY17"/>
  <c r="AU17"/>
  <c r="AO17"/>
  <c r="AD17"/>
  <c r="AA17"/>
  <c r="Q17"/>
  <c r="P17"/>
  <c r="M17"/>
  <c r="J17"/>
  <c r="D17"/>
  <c r="BZ16"/>
  <c r="BY16"/>
  <c r="AZ16"/>
  <c r="AU16"/>
  <c r="AO16"/>
  <c r="AQ16" s="1"/>
  <c r="AN16"/>
  <c r="AD16"/>
  <c r="AA16"/>
  <c r="Q16"/>
  <c r="P16"/>
  <c r="M16"/>
  <c r="J16"/>
  <c r="G16"/>
  <c r="D16"/>
  <c r="BZ15"/>
  <c r="BY15"/>
  <c r="CA15" s="1"/>
  <c r="AU15"/>
  <c r="AO15"/>
  <c r="AN15"/>
  <c r="AD15"/>
  <c r="AA15"/>
  <c r="Q15"/>
  <c r="P15"/>
  <c r="M15"/>
  <c r="J15"/>
  <c r="G15"/>
  <c r="D15"/>
  <c r="BZ14"/>
  <c r="BY14"/>
  <c r="AZ14"/>
  <c r="AU14"/>
  <c r="AO14"/>
  <c r="AN14"/>
  <c r="AD14"/>
  <c r="Q14"/>
  <c r="P14"/>
  <c r="M14"/>
  <c r="J14"/>
  <c r="G14"/>
  <c r="D14"/>
  <c r="BZ13"/>
  <c r="BY13"/>
  <c r="AZ13"/>
  <c r="AU13"/>
  <c r="AO13"/>
  <c r="AQ13" s="1"/>
  <c r="AN13"/>
  <c r="CA13" s="1"/>
  <c r="AD13"/>
  <c r="AA13"/>
  <c r="Q13"/>
  <c r="M13"/>
  <c r="J13"/>
  <c r="G13"/>
  <c r="D13"/>
  <c r="BZ12"/>
  <c r="BY12"/>
  <c r="AZ12"/>
  <c r="AU12"/>
  <c r="AO12"/>
  <c r="AN12"/>
  <c r="AD12"/>
  <c r="Q12"/>
  <c r="P12"/>
  <c r="M12"/>
  <c r="J12"/>
  <c r="G12"/>
  <c r="D12"/>
  <c r="BZ11"/>
  <c r="BY11"/>
  <c r="AU11"/>
  <c r="AO11"/>
  <c r="AN11"/>
  <c r="AD11"/>
  <c r="AA11"/>
  <c r="Q11"/>
  <c r="P11"/>
  <c r="M11"/>
  <c r="J11"/>
  <c r="G11"/>
  <c r="D11"/>
  <c r="BZ10"/>
  <c r="BY10"/>
  <c r="AU10"/>
  <c r="AO10"/>
  <c r="CA10"/>
  <c r="AD10"/>
  <c r="AA10"/>
  <c r="Q10"/>
  <c r="M10"/>
  <c r="J10"/>
  <c r="G10"/>
  <c r="D10"/>
  <c r="BY9"/>
  <c r="CA9" s="1"/>
  <c r="AU9"/>
  <c r="AN9"/>
  <c r="Q9"/>
  <c r="P9"/>
  <c r="M9"/>
  <c r="J9"/>
  <c r="G9"/>
  <c r="D9"/>
  <c r="CB20" l="1"/>
  <c r="AD23"/>
  <c r="AQ18"/>
  <c r="AP17"/>
  <c r="AP12"/>
  <c r="CA11"/>
  <c r="AN23"/>
  <c r="AQ10"/>
  <c r="G23"/>
  <c r="CD20" i="21"/>
  <c r="CE16"/>
  <c r="CD21"/>
  <c r="CD15"/>
  <c r="CE15"/>
  <c r="CD9"/>
  <c r="AP23"/>
  <c r="CE21"/>
  <c r="CC23"/>
  <c r="CE9"/>
  <c r="CD12"/>
  <c r="CE12"/>
  <c r="CE18"/>
  <c r="CD18"/>
  <c r="CE13"/>
  <c r="CD13"/>
  <c r="CE14"/>
  <c r="CD14"/>
  <c r="AO23"/>
  <c r="CD22"/>
  <c r="CE22"/>
  <c r="CE17"/>
  <c r="CD17"/>
  <c r="CE19"/>
  <c r="CD19"/>
  <c r="CE10"/>
  <c r="CD10"/>
  <c r="CA22" i="20"/>
  <c r="CA21"/>
  <c r="AQ21"/>
  <c r="CB21"/>
  <c r="CA20"/>
  <c r="CD20" s="1"/>
  <c r="AQ20"/>
  <c r="CA19"/>
  <c r="CA17"/>
  <c r="CA16"/>
  <c r="CB16"/>
  <c r="CB15"/>
  <c r="AQ15"/>
  <c r="AP15"/>
  <c r="CB14"/>
  <c r="CA14"/>
  <c r="CD14" s="1"/>
  <c r="AQ14"/>
  <c r="AP14"/>
  <c r="AA23"/>
  <c r="M23"/>
  <c r="CA12"/>
  <c r="BY23"/>
  <c r="CB11"/>
  <c r="CD11" s="1"/>
  <c r="AP11"/>
  <c r="AQ11"/>
  <c r="AO23"/>
  <c r="BZ23"/>
  <c r="Q23"/>
  <c r="AQ9"/>
  <c r="CC9"/>
  <c r="CD15"/>
  <c r="CC15"/>
  <c r="AP9"/>
  <c r="CD9"/>
  <c r="CB10"/>
  <c r="AQ12"/>
  <c r="AP16"/>
  <c r="AQ17"/>
  <c r="CB19"/>
  <c r="AP20"/>
  <c r="AQ22"/>
  <c r="CB13"/>
  <c r="CB17"/>
  <c r="CB18"/>
  <c r="AP10"/>
  <c r="AP13"/>
  <c r="AP18"/>
  <c r="AP19"/>
  <c r="CB22"/>
  <c r="CB12"/>
  <c r="E23" i="19"/>
  <c r="E10"/>
  <c r="E11"/>
  <c r="E12"/>
  <c r="E13"/>
  <c r="E14"/>
  <c r="E15"/>
  <c r="E16"/>
  <c r="E17"/>
  <c r="E18"/>
  <c r="E19"/>
  <c r="E20"/>
  <c r="E21"/>
  <c r="E22"/>
  <c r="E9"/>
  <c r="D23"/>
  <c r="C23"/>
  <c r="B23"/>
  <c r="CC21" i="20" l="1"/>
  <c r="CC20"/>
  <c r="CD16"/>
  <c r="CC14"/>
  <c r="AQ23"/>
  <c r="CD23" i="21"/>
  <c r="CE23"/>
  <c r="CD21" i="20"/>
  <c r="CC16"/>
  <c r="CA23"/>
  <c r="CC11"/>
  <c r="AP23"/>
  <c r="CC12"/>
  <c r="CD12"/>
  <c r="CD17"/>
  <c r="CC17"/>
  <c r="CC22"/>
  <c r="CD22"/>
  <c r="CD13"/>
  <c r="CC13"/>
  <c r="CD19"/>
  <c r="CC19"/>
  <c r="CD10"/>
  <c r="CC10"/>
  <c r="CB23"/>
  <c r="CD18"/>
  <c r="CC18"/>
  <c r="AN11" i="18"/>
  <c r="C23"/>
  <c r="B23"/>
  <c r="BV23"/>
  <c r="BW23"/>
  <c r="BX23"/>
  <c r="BY10"/>
  <c r="BY11"/>
  <c r="BY12"/>
  <c r="BY13"/>
  <c r="BY14"/>
  <c r="BY15"/>
  <c r="BY16"/>
  <c r="BY17"/>
  <c r="BY18"/>
  <c r="BY19"/>
  <c r="BY20"/>
  <c r="BY21"/>
  <c r="BY22"/>
  <c r="BY9"/>
  <c r="AN16"/>
  <c r="BU23"/>
  <c r="CC23" i="20" l="1"/>
  <c r="CD23"/>
  <c r="AI23" i="18"/>
  <c r="AJ23"/>
  <c r="AO16" l="1"/>
  <c r="AO11"/>
  <c r="AO10"/>
  <c r="AO9"/>
  <c r="AO12"/>
  <c r="AO13"/>
  <c r="AO14"/>
  <c r="AO15"/>
  <c r="CB15" s="1"/>
  <c r="AO17"/>
  <c r="AO18"/>
  <c r="AO19"/>
  <c r="AO20"/>
  <c r="AO21"/>
  <c r="AO22"/>
  <c r="BT23"/>
  <c r="BS23"/>
  <c r="BR23"/>
  <c r="BQ23"/>
  <c r="BP23"/>
  <c r="BO23"/>
  <c r="BN23"/>
  <c r="BM23"/>
  <c r="BL23"/>
  <c r="BK23"/>
  <c r="BH23"/>
  <c r="BG23"/>
  <c r="BF23"/>
  <c r="BE23"/>
  <c r="BD23"/>
  <c r="BC23"/>
  <c r="BB23"/>
  <c r="BA23"/>
  <c r="AY23"/>
  <c r="AZ23" s="1"/>
  <c r="AX23"/>
  <c r="AW23"/>
  <c r="AV23"/>
  <c r="AT23"/>
  <c r="AS23"/>
  <c r="AR23"/>
  <c r="AL23"/>
  <c r="AK23"/>
  <c r="AH23"/>
  <c r="AG23"/>
  <c r="AF23"/>
  <c r="AE23"/>
  <c r="AC23"/>
  <c r="AB23"/>
  <c r="Z23"/>
  <c r="Y23"/>
  <c r="X23"/>
  <c r="W23"/>
  <c r="V23"/>
  <c r="T23"/>
  <c r="S23"/>
  <c r="O23"/>
  <c r="P23" s="1"/>
  <c r="N23"/>
  <c r="L23"/>
  <c r="K23"/>
  <c r="I23"/>
  <c r="J23" s="1"/>
  <c r="H23"/>
  <c r="F23"/>
  <c r="E23"/>
  <c r="D23"/>
  <c r="BZ22"/>
  <c r="AZ22"/>
  <c r="AU22"/>
  <c r="AN22"/>
  <c r="CA22" s="1"/>
  <c r="AD22"/>
  <c r="AA22"/>
  <c r="Q22"/>
  <c r="P22"/>
  <c r="M22"/>
  <c r="J22"/>
  <c r="G22"/>
  <c r="D22"/>
  <c r="BZ21"/>
  <c r="AU21"/>
  <c r="AN21"/>
  <c r="CA21" s="1"/>
  <c r="AD21"/>
  <c r="AA21"/>
  <c r="Q21"/>
  <c r="P21"/>
  <c r="M21"/>
  <c r="J21"/>
  <c r="G21"/>
  <c r="D21"/>
  <c r="BZ20"/>
  <c r="AZ20"/>
  <c r="AU20"/>
  <c r="AN20"/>
  <c r="CA20" s="1"/>
  <c r="AD20"/>
  <c r="Q20"/>
  <c r="P20"/>
  <c r="M20"/>
  <c r="J20"/>
  <c r="G20"/>
  <c r="D20"/>
  <c r="BZ19"/>
  <c r="CB19" s="1"/>
  <c r="AU19"/>
  <c r="AN19"/>
  <c r="CA19" s="1"/>
  <c r="AD19"/>
  <c r="AA19"/>
  <c r="Q19"/>
  <c r="P19"/>
  <c r="M19"/>
  <c r="J19"/>
  <c r="G19"/>
  <c r="D19"/>
  <c r="BZ18"/>
  <c r="AZ18"/>
  <c r="AU18"/>
  <c r="AN18"/>
  <c r="CA18" s="1"/>
  <c r="AD18"/>
  <c r="AA18"/>
  <c r="Q18"/>
  <c r="P18"/>
  <c r="M18"/>
  <c r="J18"/>
  <c r="G18"/>
  <c r="D18"/>
  <c r="BZ17"/>
  <c r="AU17"/>
  <c r="AN17"/>
  <c r="CA17" s="1"/>
  <c r="AD17"/>
  <c r="AA17"/>
  <c r="Q17"/>
  <c r="P17"/>
  <c r="M17"/>
  <c r="J17"/>
  <c r="D17"/>
  <c r="BZ16"/>
  <c r="AZ16"/>
  <c r="AU16"/>
  <c r="CA16"/>
  <c r="AD16"/>
  <c r="AA16"/>
  <c r="Q16"/>
  <c r="P16"/>
  <c r="M16"/>
  <c r="J16"/>
  <c r="G16"/>
  <c r="D16"/>
  <c r="BZ15"/>
  <c r="AU15"/>
  <c r="AN15"/>
  <c r="CA15" s="1"/>
  <c r="AD15"/>
  <c r="AA15"/>
  <c r="Q15"/>
  <c r="P15"/>
  <c r="M15"/>
  <c r="J15"/>
  <c r="G15"/>
  <c r="D15"/>
  <c r="BZ14"/>
  <c r="AZ14"/>
  <c r="AU14"/>
  <c r="AN14"/>
  <c r="CA14" s="1"/>
  <c r="AD14"/>
  <c r="Q14"/>
  <c r="P14"/>
  <c r="M14"/>
  <c r="J14"/>
  <c r="G14"/>
  <c r="D14"/>
  <c r="BZ13"/>
  <c r="AZ13"/>
  <c r="AU13"/>
  <c r="AN13"/>
  <c r="CA13" s="1"/>
  <c r="AD13"/>
  <c r="AA13"/>
  <c r="Q13"/>
  <c r="M13"/>
  <c r="J13"/>
  <c r="G13"/>
  <c r="D13"/>
  <c r="BZ12"/>
  <c r="AZ12"/>
  <c r="AU12"/>
  <c r="AN12"/>
  <c r="CA12" s="1"/>
  <c r="AD12"/>
  <c r="Q12"/>
  <c r="P12"/>
  <c r="M12"/>
  <c r="J12"/>
  <c r="G12"/>
  <c r="D12"/>
  <c r="BZ11"/>
  <c r="AU11"/>
  <c r="CA11"/>
  <c r="AD11"/>
  <c r="AA11"/>
  <c r="Q11"/>
  <c r="P11"/>
  <c r="M11"/>
  <c r="J11"/>
  <c r="G11"/>
  <c r="D11"/>
  <c r="BZ10"/>
  <c r="CB10" s="1"/>
  <c r="AU10"/>
  <c r="AN10"/>
  <c r="CA10" s="1"/>
  <c r="AD10"/>
  <c r="AA10"/>
  <c r="Q10"/>
  <c r="M10"/>
  <c r="J10"/>
  <c r="G10"/>
  <c r="D10"/>
  <c r="BZ9"/>
  <c r="AU9"/>
  <c r="AN9"/>
  <c r="CA9" s="1"/>
  <c r="AD9"/>
  <c r="Q9"/>
  <c r="P9"/>
  <c r="M9"/>
  <c r="J9"/>
  <c r="G9"/>
  <c r="D9"/>
  <c r="AQ20" l="1"/>
  <c r="AQ22"/>
  <c r="AQ19"/>
  <c r="AP14"/>
  <c r="AP12"/>
  <c r="AA23"/>
  <c r="AQ21"/>
  <c r="AQ18"/>
  <c r="AQ17"/>
  <c r="AP17"/>
  <c r="G23"/>
  <c r="AQ16"/>
  <c r="AQ13"/>
  <c r="AP10"/>
  <c r="AQ10"/>
  <c r="AD23"/>
  <c r="AQ9"/>
  <c r="CC19"/>
  <c r="BY23"/>
  <c r="CC10"/>
  <c r="CB22"/>
  <c r="CD22" s="1"/>
  <c r="AP22"/>
  <c r="CB18"/>
  <c r="CC18" s="1"/>
  <c r="CB17"/>
  <c r="CD17" s="1"/>
  <c r="AP15"/>
  <c r="CB13"/>
  <c r="CC13" s="1"/>
  <c r="AQ12"/>
  <c r="CB12"/>
  <c r="CD12" s="1"/>
  <c r="CB11"/>
  <c r="AP11"/>
  <c r="BZ23"/>
  <c r="AP19"/>
  <c r="Q23"/>
  <c r="CA23"/>
  <c r="CD18"/>
  <c r="CD11"/>
  <c r="CD13"/>
  <c r="CD15"/>
  <c r="AP9"/>
  <c r="CB9"/>
  <c r="CD10"/>
  <c r="AQ11"/>
  <c r="AP13"/>
  <c r="AQ14"/>
  <c r="AQ15"/>
  <c r="AP18"/>
  <c r="CD19"/>
  <c r="CB21"/>
  <c r="AN23"/>
  <c r="CB16"/>
  <c r="CB20"/>
  <c r="AO23"/>
  <c r="CC11"/>
  <c r="CB14"/>
  <c r="CC15"/>
  <c r="AP16"/>
  <c r="AP20"/>
  <c r="AP21"/>
  <c r="M23"/>
  <c r="AM16" i="17"/>
  <c r="CC22" i="18" l="1"/>
  <c r="CC17"/>
  <c r="CC12"/>
  <c r="AQ23"/>
  <c r="AP23"/>
  <c r="CD21"/>
  <c r="CC21"/>
  <c r="CC9"/>
  <c r="CB23"/>
  <c r="CC23" s="1"/>
  <c r="CD9"/>
  <c r="CD20"/>
  <c r="CC20"/>
  <c r="CC14"/>
  <c r="CD14"/>
  <c r="CD16"/>
  <c r="CC16"/>
  <c r="AM9" i="17"/>
  <c r="BR23"/>
  <c r="BQ23"/>
  <c r="BP23"/>
  <c r="BO23"/>
  <c r="BN23"/>
  <c r="BM23"/>
  <c r="BL23"/>
  <c r="BK23"/>
  <c r="BJ23"/>
  <c r="BI23"/>
  <c r="BF23"/>
  <c r="BE23"/>
  <c r="BD23"/>
  <c r="BC23"/>
  <c r="BB23"/>
  <c r="BA23"/>
  <c r="AZ23"/>
  <c r="AY23"/>
  <c r="AW23"/>
  <c r="AX23" s="1"/>
  <c r="AV23"/>
  <c r="AU23"/>
  <c r="AT23"/>
  <c r="AR23"/>
  <c r="AQ23"/>
  <c r="AP23"/>
  <c r="AJ23"/>
  <c r="AI23"/>
  <c r="AH23"/>
  <c r="AG23"/>
  <c r="AF23"/>
  <c r="AE23"/>
  <c r="AC23"/>
  <c r="AD23" s="1"/>
  <c r="AB23"/>
  <c r="Z23"/>
  <c r="AA23" s="1"/>
  <c r="Y23"/>
  <c r="X23"/>
  <c r="W23"/>
  <c r="V23"/>
  <c r="T23"/>
  <c r="S23"/>
  <c r="O23"/>
  <c r="N23"/>
  <c r="L23"/>
  <c r="K23"/>
  <c r="I23"/>
  <c r="H23"/>
  <c r="F23"/>
  <c r="E23"/>
  <c r="C23"/>
  <c r="B23"/>
  <c r="BT22"/>
  <c r="BS22"/>
  <c r="AX22"/>
  <c r="AS22"/>
  <c r="AM22"/>
  <c r="BV22" s="1"/>
  <c r="AL22"/>
  <c r="BU22" s="1"/>
  <c r="AD22"/>
  <c r="AA22"/>
  <c r="Q22"/>
  <c r="P22"/>
  <c r="M22"/>
  <c r="J22"/>
  <c r="G22"/>
  <c r="D22"/>
  <c r="BT21"/>
  <c r="BS21"/>
  <c r="AS21"/>
  <c r="AM21"/>
  <c r="AL21"/>
  <c r="AD21"/>
  <c r="AA21"/>
  <c r="Q21"/>
  <c r="P21"/>
  <c r="M21"/>
  <c r="J21"/>
  <c r="G21"/>
  <c r="D21"/>
  <c r="BT20"/>
  <c r="BS20"/>
  <c r="AX20"/>
  <c r="AS20"/>
  <c r="AM20"/>
  <c r="AO20" s="1"/>
  <c r="AL20"/>
  <c r="BU20" s="1"/>
  <c r="AD20"/>
  <c r="Q20"/>
  <c r="P20"/>
  <c r="M20"/>
  <c r="J20"/>
  <c r="G20"/>
  <c r="D20"/>
  <c r="BT19"/>
  <c r="BS19"/>
  <c r="AS19"/>
  <c r="AM19"/>
  <c r="AL19"/>
  <c r="BU19" s="1"/>
  <c r="AD19"/>
  <c r="AA19"/>
  <c r="Q19"/>
  <c r="P19"/>
  <c r="M19"/>
  <c r="J19"/>
  <c r="G19"/>
  <c r="D19"/>
  <c r="BT18"/>
  <c r="BS18"/>
  <c r="AX18"/>
  <c r="AS18"/>
  <c r="AM18"/>
  <c r="BV18" s="1"/>
  <c r="AL18"/>
  <c r="BU18" s="1"/>
  <c r="AD18"/>
  <c r="AA18"/>
  <c r="Q18"/>
  <c r="P18"/>
  <c r="M18"/>
  <c r="J18"/>
  <c r="G18"/>
  <c r="D18"/>
  <c r="BU17"/>
  <c r="BT17"/>
  <c r="BS17"/>
  <c r="AS17"/>
  <c r="AM17"/>
  <c r="AL17"/>
  <c r="AD17"/>
  <c r="AA17"/>
  <c r="Q17"/>
  <c r="P17"/>
  <c r="M17"/>
  <c r="J17"/>
  <c r="D17"/>
  <c r="BT16"/>
  <c r="BS16"/>
  <c r="AX16"/>
  <c r="AS16"/>
  <c r="AN16"/>
  <c r="AO16"/>
  <c r="AL16"/>
  <c r="BU16" s="1"/>
  <c r="AD16"/>
  <c r="AA16"/>
  <c r="Q16"/>
  <c r="P16"/>
  <c r="M16"/>
  <c r="J16"/>
  <c r="G16"/>
  <c r="D16"/>
  <c r="BT15"/>
  <c r="BS15"/>
  <c r="AS15"/>
  <c r="AM15"/>
  <c r="AN15" s="1"/>
  <c r="AL15"/>
  <c r="BU15" s="1"/>
  <c r="AD15"/>
  <c r="AA15"/>
  <c r="Q15"/>
  <c r="P15"/>
  <c r="M15"/>
  <c r="J15"/>
  <c r="G15"/>
  <c r="D15"/>
  <c r="BT14"/>
  <c r="BS14"/>
  <c r="AX14"/>
  <c r="AS14"/>
  <c r="AM14"/>
  <c r="AN14" s="1"/>
  <c r="AL14"/>
  <c r="BU14" s="1"/>
  <c r="AD14"/>
  <c r="Q14"/>
  <c r="P14"/>
  <c r="M14"/>
  <c r="J14"/>
  <c r="G14"/>
  <c r="D14"/>
  <c r="BT13"/>
  <c r="BS13"/>
  <c r="AX13"/>
  <c r="AS13"/>
  <c r="AM13"/>
  <c r="BV13" s="1"/>
  <c r="AL13"/>
  <c r="AO13" s="1"/>
  <c r="AD13"/>
  <c r="AA13"/>
  <c r="Q13"/>
  <c r="M13"/>
  <c r="J13"/>
  <c r="G13"/>
  <c r="D13"/>
  <c r="BT12"/>
  <c r="BS12"/>
  <c r="AX12"/>
  <c r="AS12"/>
  <c r="AM12"/>
  <c r="BV12" s="1"/>
  <c r="AL12"/>
  <c r="BU12" s="1"/>
  <c r="AD12"/>
  <c r="Q12"/>
  <c r="P12"/>
  <c r="M12"/>
  <c r="J12"/>
  <c r="G12"/>
  <c r="D12"/>
  <c r="BT11"/>
  <c r="BS11"/>
  <c r="AS11"/>
  <c r="AM11"/>
  <c r="AN11" s="1"/>
  <c r="AL11"/>
  <c r="BU11" s="1"/>
  <c r="AD11"/>
  <c r="AA11"/>
  <c r="Q11"/>
  <c r="P11"/>
  <c r="M11"/>
  <c r="J11"/>
  <c r="G11"/>
  <c r="D11"/>
  <c r="BT10"/>
  <c r="BS10"/>
  <c r="AS10"/>
  <c r="AM10"/>
  <c r="AN10" s="1"/>
  <c r="AL10"/>
  <c r="AD10"/>
  <c r="AA10"/>
  <c r="Q10"/>
  <c r="M10"/>
  <c r="J10"/>
  <c r="G10"/>
  <c r="D10"/>
  <c r="BT9"/>
  <c r="BS9"/>
  <c r="BS23" s="1"/>
  <c r="AS9"/>
  <c r="AL9"/>
  <c r="BU9" s="1"/>
  <c r="AD9"/>
  <c r="Q9"/>
  <c r="P9"/>
  <c r="M9"/>
  <c r="J9"/>
  <c r="G9"/>
  <c r="D9"/>
  <c r="CD23" i="18" l="1"/>
  <c r="AO21" i="17"/>
  <c r="G23"/>
  <c r="BU21"/>
  <c r="AN19"/>
  <c r="M23"/>
  <c r="J23"/>
  <c r="P23"/>
  <c r="D23"/>
  <c r="BU10"/>
  <c r="AO22"/>
  <c r="AN22"/>
  <c r="AN21"/>
  <c r="AN20"/>
  <c r="BV19"/>
  <c r="BV17"/>
  <c r="BW17" s="1"/>
  <c r="AN17"/>
  <c r="AO17"/>
  <c r="AN12"/>
  <c r="AO12"/>
  <c r="AO9"/>
  <c r="BT23"/>
  <c r="Q23"/>
  <c r="BV10"/>
  <c r="BX10" s="1"/>
  <c r="AN9"/>
  <c r="BX17"/>
  <c r="BX22"/>
  <c r="BW22"/>
  <c r="BW19"/>
  <c r="BX12"/>
  <c r="BW12"/>
  <c r="BX18"/>
  <c r="BW18"/>
  <c r="BU13"/>
  <c r="BX13" s="1"/>
  <c r="BV9"/>
  <c r="AO11"/>
  <c r="AN13"/>
  <c r="AO14"/>
  <c r="AO15"/>
  <c r="AN18"/>
  <c r="BX19"/>
  <c r="BV21"/>
  <c r="AL23"/>
  <c r="AO10"/>
  <c r="BV11"/>
  <c r="BV15"/>
  <c r="BV16"/>
  <c r="AO18"/>
  <c r="AO19"/>
  <c r="BV20"/>
  <c r="AM23"/>
  <c r="BV14"/>
  <c r="F10" i="16"/>
  <c r="F11"/>
  <c r="F12"/>
  <c r="F13"/>
  <c r="F14"/>
  <c r="F15"/>
  <c r="F16"/>
  <c r="F17"/>
  <c r="F18"/>
  <c r="F19"/>
  <c r="F20"/>
  <c r="F21"/>
  <c r="F22"/>
  <c r="F23"/>
  <c r="F9"/>
  <c r="E10"/>
  <c r="E11"/>
  <c r="E12"/>
  <c r="E13"/>
  <c r="E14"/>
  <c r="E15"/>
  <c r="E16"/>
  <c r="E17"/>
  <c r="E18"/>
  <c r="E19"/>
  <c r="E20"/>
  <c r="E21"/>
  <c r="E22"/>
  <c r="E23"/>
  <c r="E9"/>
  <c r="BR23"/>
  <c r="BQ23"/>
  <c r="BP23"/>
  <c r="BO23"/>
  <c r="BM23"/>
  <c r="BL23"/>
  <c r="BK23"/>
  <c r="BJ23"/>
  <c r="BI23"/>
  <c r="BH23"/>
  <c r="BF23"/>
  <c r="BE23"/>
  <c r="BD23"/>
  <c r="BC23"/>
  <c r="BB23"/>
  <c r="BA23"/>
  <c r="AZ23"/>
  <c r="AY23"/>
  <c r="AW23"/>
  <c r="AV23"/>
  <c r="AX23" s="1"/>
  <c r="AU23"/>
  <c r="AT23"/>
  <c r="AR23"/>
  <c r="AQ23"/>
  <c r="AO23"/>
  <c r="AM23"/>
  <c r="AJ23"/>
  <c r="AI23"/>
  <c r="AH23"/>
  <c r="AG23"/>
  <c r="AE23"/>
  <c r="AF23" s="1"/>
  <c r="AD23"/>
  <c r="AB23"/>
  <c r="AC23" s="1"/>
  <c r="AA23"/>
  <c r="Z23"/>
  <c r="X23"/>
  <c r="W23"/>
  <c r="U23"/>
  <c r="S23"/>
  <c r="T23" s="1"/>
  <c r="R23"/>
  <c r="Q23"/>
  <c r="P23"/>
  <c r="O23"/>
  <c r="M23"/>
  <c r="N23" s="1"/>
  <c r="L23"/>
  <c r="J23"/>
  <c r="K23" s="1"/>
  <c r="I23"/>
  <c r="C23"/>
  <c r="D23" s="1"/>
  <c r="B23"/>
  <c r="BT22"/>
  <c r="BS22"/>
  <c r="AX22"/>
  <c r="AS22"/>
  <c r="AL22"/>
  <c r="BV22" s="1"/>
  <c r="AK22"/>
  <c r="BU22" s="1"/>
  <c r="AF22"/>
  <c r="AC22"/>
  <c r="U22"/>
  <c r="T22"/>
  <c r="Q22"/>
  <c r="N22"/>
  <c r="K22"/>
  <c r="D22"/>
  <c r="BT21"/>
  <c r="BS21"/>
  <c r="AS21"/>
  <c r="AL21"/>
  <c r="BV21" s="1"/>
  <c r="BX21" s="1"/>
  <c r="AK21"/>
  <c r="BU21" s="1"/>
  <c r="AF21"/>
  <c r="AC21"/>
  <c r="U21"/>
  <c r="T21"/>
  <c r="Q21"/>
  <c r="N21"/>
  <c r="K21"/>
  <c r="D21"/>
  <c r="BT20"/>
  <c r="BS20"/>
  <c r="AX20"/>
  <c r="AS20"/>
  <c r="AL20"/>
  <c r="BV20" s="1"/>
  <c r="AK20"/>
  <c r="BU20" s="1"/>
  <c r="AF20"/>
  <c r="U20"/>
  <c r="T20"/>
  <c r="Q20"/>
  <c r="N20"/>
  <c r="K20"/>
  <c r="D20"/>
  <c r="BT19"/>
  <c r="BS19"/>
  <c r="AS19"/>
  <c r="AL19"/>
  <c r="BV19" s="1"/>
  <c r="AK19"/>
  <c r="BU19" s="1"/>
  <c r="AF19"/>
  <c r="U19"/>
  <c r="T19"/>
  <c r="Q19"/>
  <c r="N19"/>
  <c r="K19"/>
  <c r="D19"/>
  <c r="BT18"/>
  <c r="BS18"/>
  <c r="AX18"/>
  <c r="AS18"/>
  <c r="AL18"/>
  <c r="BV18" s="1"/>
  <c r="BX18" s="1"/>
  <c r="AK18"/>
  <c r="BU18" s="1"/>
  <c r="AF18"/>
  <c r="U18"/>
  <c r="T18"/>
  <c r="Q18"/>
  <c r="N18"/>
  <c r="K18"/>
  <c r="D18"/>
  <c r="BT17"/>
  <c r="BS17"/>
  <c r="AS17"/>
  <c r="AL17"/>
  <c r="BV17" s="1"/>
  <c r="BX17" s="1"/>
  <c r="AK17"/>
  <c r="BU17" s="1"/>
  <c r="AF17"/>
  <c r="AC17"/>
  <c r="U17"/>
  <c r="T17"/>
  <c r="Q17"/>
  <c r="N17"/>
  <c r="D17"/>
  <c r="BT16"/>
  <c r="BS16"/>
  <c r="AX16"/>
  <c r="AS16"/>
  <c r="AL16"/>
  <c r="BV16" s="1"/>
  <c r="AK16"/>
  <c r="BU16" s="1"/>
  <c r="AF16"/>
  <c r="U16"/>
  <c r="T16"/>
  <c r="Q16"/>
  <c r="N16"/>
  <c r="K16"/>
  <c r="D16"/>
  <c r="BT15"/>
  <c r="BS15"/>
  <c r="AS15"/>
  <c r="AL15"/>
  <c r="BV15" s="1"/>
  <c r="AK15"/>
  <c r="BU15" s="1"/>
  <c r="AF15"/>
  <c r="AC15"/>
  <c r="U15"/>
  <c r="T15"/>
  <c r="Q15"/>
  <c r="N15"/>
  <c r="K15"/>
  <c r="D15"/>
  <c r="BT14"/>
  <c r="BS14"/>
  <c r="AX14"/>
  <c r="AS14"/>
  <c r="AL14"/>
  <c r="BV14" s="1"/>
  <c r="AK14"/>
  <c r="BU14" s="1"/>
  <c r="AF14"/>
  <c r="U14"/>
  <c r="T14"/>
  <c r="Q14"/>
  <c r="N14"/>
  <c r="K14"/>
  <c r="D14"/>
  <c r="BT13"/>
  <c r="BS13"/>
  <c r="AX13"/>
  <c r="AS13"/>
  <c r="AL13"/>
  <c r="BV13" s="1"/>
  <c r="AK13"/>
  <c r="BU13" s="1"/>
  <c r="AF13"/>
  <c r="AC13"/>
  <c r="U13"/>
  <c r="Q13"/>
  <c r="N13"/>
  <c r="K13"/>
  <c r="D13"/>
  <c r="BT12"/>
  <c r="BS12"/>
  <c r="AX12"/>
  <c r="AS12"/>
  <c r="AL12"/>
  <c r="BV12" s="1"/>
  <c r="AK12"/>
  <c r="BU12" s="1"/>
  <c r="AF12"/>
  <c r="U12"/>
  <c r="T12"/>
  <c r="Q12"/>
  <c r="N12"/>
  <c r="K12"/>
  <c r="D12"/>
  <c r="BT11"/>
  <c r="BS11"/>
  <c r="AS11"/>
  <c r="AL11"/>
  <c r="BV11" s="1"/>
  <c r="AK11"/>
  <c r="BU11" s="1"/>
  <c r="AF11"/>
  <c r="AC11"/>
  <c r="U11"/>
  <c r="T11"/>
  <c r="Q11"/>
  <c r="N11"/>
  <c r="K11"/>
  <c r="D11"/>
  <c r="BT10"/>
  <c r="BS10"/>
  <c r="AS10"/>
  <c r="AL10"/>
  <c r="BV10" s="1"/>
  <c r="AK10"/>
  <c r="BU10" s="1"/>
  <c r="AF10"/>
  <c r="U10"/>
  <c r="Q10"/>
  <c r="N10"/>
  <c r="K10"/>
  <c r="D10"/>
  <c r="BT9"/>
  <c r="BT23" s="1"/>
  <c r="BS9"/>
  <c r="BS23" s="1"/>
  <c r="AS9"/>
  <c r="AL9"/>
  <c r="AL23" s="1"/>
  <c r="AK9"/>
  <c r="BU9" s="1"/>
  <c r="AF9"/>
  <c r="U9"/>
  <c r="T9"/>
  <c r="Q9"/>
  <c r="N9"/>
  <c r="K9"/>
  <c r="D9"/>
  <c r="BW10" i="17" l="1"/>
  <c r="BX20"/>
  <c r="BW20"/>
  <c r="AO23"/>
  <c r="AN23"/>
  <c r="BX16"/>
  <c r="BW16"/>
  <c r="BU23"/>
  <c r="BX21"/>
  <c r="BW21"/>
  <c r="BX9"/>
  <c r="BV23"/>
  <c r="BW23" s="1"/>
  <c r="BW9"/>
  <c r="BX15"/>
  <c r="BW15"/>
  <c r="BX11"/>
  <c r="BW11"/>
  <c r="BW13"/>
  <c r="BW14"/>
  <c r="BX14"/>
  <c r="BX14" i="16"/>
  <c r="BX13"/>
  <c r="BX11"/>
  <c r="BX12"/>
  <c r="BX20"/>
  <c r="BX15"/>
  <c r="BX19"/>
  <c r="BX22"/>
  <c r="BU23"/>
  <c r="BX10"/>
  <c r="BX16"/>
  <c r="AK23"/>
  <c r="BV9"/>
  <c r="AL18" i="15"/>
  <c r="AA18"/>
  <c r="BU17"/>
  <c r="BX23" i="17" l="1"/>
  <c r="BX9" i="16"/>
  <c r="BX23" s="1"/>
  <c r="BV23"/>
  <c r="AL13" i="15"/>
  <c r="AM13"/>
  <c r="AL9"/>
  <c r="AM17" l="1"/>
  <c r="AM18"/>
  <c r="AM19"/>
  <c r="AM20"/>
  <c r="AM21"/>
  <c r="AM22"/>
  <c r="BV22" s="1"/>
  <c r="AM16"/>
  <c r="AJ23"/>
  <c r="AI23"/>
  <c r="AM12"/>
  <c r="AM14"/>
  <c r="AM15"/>
  <c r="AM11"/>
  <c r="X23"/>
  <c r="W23"/>
  <c r="Y23"/>
  <c r="BT9"/>
  <c r="BR23"/>
  <c r="BQ23"/>
  <c r="BP23"/>
  <c r="BO23"/>
  <c r="BN23"/>
  <c r="BM23"/>
  <c r="BL23"/>
  <c r="BK23"/>
  <c r="BJ23"/>
  <c r="BI23"/>
  <c r="BF23"/>
  <c r="BE23"/>
  <c r="BD23"/>
  <c r="BC23"/>
  <c r="BB23"/>
  <c r="BA23"/>
  <c r="AZ23"/>
  <c r="AY23"/>
  <c r="AW23"/>
  <c r="AV23"/>
  <c r="AU23"/>
  <c r="AT23"/>
  <c r="AR23"/>
  <c r="AQ23"/>
  <c r="AP23"/>
  <c r="AH23"/>
  <c r="AG23"/>
  <c r="AF23"/>
  <c r="AE23"/>
  <c r="AC23"/>
  <c r="AB23"/>
  <c r="Z23"/>
  <c r="AA23" s="1"/>
  <c r="V23"/>
  <c r="T23"/>
  <c r="S23"/>
  <c r="O23"/>
  <c r="N23"/>
  <c r="L23"/>
  <c r="K23"/>
  <c r="I23"/>
  <c r="H23"/>
  <c r="F23"/>
  <c r="E23"/>
  <c r="C23"/>
  <c r="B23"/>
  <c r="BT22"/>
  <c r="BS22"/>
  <c r="AX22"/>
  <c r="AS22"/>
  <c r="AL22"/>
  <c r="AD22"/>
  <c r="AA22"/>
  <c r="Q22"/>
  <c r="P22"/>
  <c r="M22"/>
  <c r="J22"/>
  <c r="G22"/>
  <c r="D22"/>
  <c r="BT21"/>
  <c r="BS21"/>
  <c r="AS21"/>
  <c r="AL21"/>
  <c r="AD21"/>
  <c r="AA21"/>
  <c r="Q21"/>
  <c r="P21"/>
  <c r="M21"/>
  <c r="J21"/>
  <c r="G21"/>
  <c r="D21"/>
  <c r="BT20"/>
  <c r="BS20"/>
  <c r="AX20"/>
  <c r="AS20"/>
  <c r="AL20"/>
  <c r="AD20"/>
  <c r="Q20"/>
  <c r="P20"/>
  <c r="M20"/>
  <c r="J20"/>
  <c r="G20"/>
  <c r="D20"/>
  <c r="BT19"/>
  <c r="BS19"/>
  <c r="AS19"/>
  <c r="AL19"/>
  <c r="AD19"/>
  <c r="AA19"/>
  <c r="Q19"/>
  <c r="P19"/>
  <c r="M19"/>
  <c r="J19"/>
  <c r="G19"/>
  <c r="D19"/>
  <c r="BT18"/>
  <c r="BS18"/>
  <c r="AX18"/>
  <c r="AS18"/>
  <c r="AD18"/>
  <c r="Q18"/>
  <c r="P18"/>
  <c r="M18"/>
  <c r="J18"/>
  <c r="G18"/>
  <c r="D18"/>
  <c r="BT17"/>
  <c r="BS17"/>
  <c r="AS17"/>
  <c r="AL17"/>
  <c r="AD17"/>
  <c r="AA17"/>
  <c r="Q17"/>
  <c r="P17"/>
  <c r="M17"/>
  <c r="J17"/>
  <c r="D17"/>
  <c r="BT16"/>
  <c r="BS16"/>
  <c r="AX16"/>
  <c r="AS16"/>
  <c r="AL16"/>
  <c r="AD16"/>
  <c r="AA16"/>
  <c r="Q16"/>
  <c r="P16"/>
  <c r="M16"/>
  <c r="J16"/>
  <c r="G16"/>
  <c r="D16"/>
  <c r="BT15"/>
  <c r="BV15" s="1"/>
  <c r="BS15"/>
  <c r="AS15"/>
  <c r="AL15"/>
  <c r="AD15"/>
  <c r="AA15"/>
  <c r="Q15"/>
  <c r="P15"/>
  <c r="M15"/>
  <c r="J15"/>
  <c r="G15"/>
  <c r="D15"/>
  <c r="BT14"/>
  <c r="BS14"/>
  <c r="AX14"/>
  <c r="AS14"/>
  <c r="AL14"/>
  <c r="AD14"/>
  <c r="Q14"/>
  <c r="P14"/>
  <c r="M14"/>
  <c r="J14"/>
  <c r="G14"/>
  <c r="D14"/>
  <c r="BT13"/>
  <c r="BS13"/>
  <c r="AX13"/>
  <c r="AS13"/>
  <c r="AD13"/>
  <c r="AA13"/>
  <c r="Q13"/>
  <c r="M13"/>
  <c r="J13"/>
  <c r="G13"/>
  <c r="D13"/>
  <c r="BT12"/>
  <c r="BS12"/>
  <c r="AX12"/>
  <c r="AS12"/>
  <c r="AL12"/>
  <c r="AD12"/>
  <c r="Q12"/>
  <c r="P12"/>
  <c r="M12"/>
  <c r="J12"/>
  <c r="G12"/>
  <c r="D12"/>
  <c r="BT11"/>
  <c r="BS11"/>
  <c r="AS11"/>
  <c r="AL11"/>
  <c r="AD11"/>
  <c r="AA11"/>
  <c r="Q11"/>
  <c r="P11"/>
  <c r="M11"/>
  <c r="J11"/>
  <c r="G11"/>
  <c r="D11"/>
  <c r="BT10"/>
  <c r="BS10"/>
  <c r="AS10"/>
  <c r="AM10"/>
  <c r="AL10"/>
  <c r="AD10"/>
  <c r="AA10"/>
  <c r="Q10"/>
  <c r="M10"/>
  <c r="J10"/>
  <c r="G10"/>
  <c r="D10"/>
  <c r="BS9"/>
  <c r="AS9"/>
  <c r="AM9"/>
  <c r="AD9"/>
  <c r="Q9"/>
  <c r="P9"/>
  <c r="M9"/>
  <c r="J9"/>
  <c r="G9"/>
  <c r="D9"/>
  <c r="D23" l="1"/>
  <c r="J23"/>
  <c r="P23"/>
  <c r="BS23"/>
  <c r="BU10"/>
  <c r="BX10" s="1"/>
  <c r="BU18"/>
  <c r="BV10"/>
  <c r="BU16"/>
  <c r="BU19"/>
  <c r="BU21"/>
  <c r="BU22"/>
  <c r="BX22" s="1"/>
  <c r="AD23"/>
  <c r="BV19"/>
  <c r="BU12"/>
  <c r="BU13"/>
  <c r="BU14"/>
  <c r="BU20"/>
  <c r="AX23"/>
  <c r="AN15"/>
  <c r="AO19"/>
  <c r="BV18"/>
  <c r="G23"/>
  <c r="BT23"/>
  <c r="BV14"/>
  <c r="BW14" s="1"/>
  <c r="BV13"/>
  <c r="AN11"/>
  <c r="AN9"/>
  <c r="AO10"/>
  <c r="AO12"/>
  <c r="AO15"/>
  <c r="BU15"/>
  <c r="BW15" s="1"/>
  <c r="AO17"/>
  <c r="AO14"/>
  <c r="AO18"/>
  <c r="AO20"/>
  <c r="AN22"/>
  <c r="AO11"/>
  <c r="BU11"/>
  <c r="AN13"/>
  <c r="AO22"/>
  <c r="AL23"/>
  <c r="BV11"/>
  <c r="BW11" s="1"/>
  <c r="AO13"/>
  <c r="AN16"/>
  <c r="AO21"/>
  <c r="AN10"/>
  <c r="BV9"/>
  <c r="Q23"/>
  <c r="BX14"/>
  <c r="AO9"/>
  <c r="BU9"/>
  <c r="AN14"/>
  <c r="AO16"/>
  <c r="BV17"/>
  <c r="AN18"/>
  <c r="AN19"/>
  <c r="BV21"/>
  <c r="BV20"/>
  <c r="AM23"/>
  <c r="BV12"/>
  <c r="AN12"/>
  <c r="AN20"/>
  <c r="AN21"/>
  <c r="M23"/>
  <c r="BV16"/>
  <c r="AN17"/>
  <c r="BS23" i="14"/>
  <c r="BX19" i="15" l="1"/>
  <c r="BW13"/>
  <c r="BW10"/>
  <c r="BX18"/>
  <c r="BX13"/>
  <c r="BW22"/>
  <c r="BW18"/>
  <c r="BW19"/>
  <c r="BX15"/>
  <c r="BU23"/>
  <c r="BX11"/>
  <c r="BX12"/>
  <c r="BW12"/>
  <c r="BX21"/>
  <c r="BW21"/>
  <c r="BX17"/>
  <c r="BW17"/>
  <c r="BV23"/>
  <c r="AO23"/>
  <c r="AN23"/>
  <c r="BX9"/>
  <c r="BW16"/>
  <c r="BX16"/>
  <c r="BX20"/>
  <c r="BW20"/>
  <c r="BW9"/>
  <c r="BN23" i="14"/>
  <c r="BM23"/>
  <c r="BL23"/>
  <c r="BK23"/>
  <c r="BI23"/>
  <c r="BH23"/>
  <c r="BG23"/>
  <c r="BF23"/>
  <c r="BE23"/>
  <c r="BD23"/>
  <c r="BB23"/>
  <c r="BA23"/>
  <c r="AZ23"/>
  <c r="AY23"/>
  <c r="AX23"/>
  <c r="AW23"/>
  <c r="AV23"/>
  <c r="AU23"/>
  <c r="AS23"/>
  <c r="AT23" s="1"/>
  <c r="AR23"/>
  <c r="AQ23"/>
  <c r="AP23"/>
  <c r="AN23"/>
  <c r="AM23"/>
  <c r="AK23"/>
  <c r="AF23"/>
  <c r="AE23"/>
  <c r="AD23"/>
  <c r="AC23"/>
  <c r="AA23"/>
  <c r="AB23" s="1"/>
  <c r="Z23"/>
  <c r="X23"/>
  <c r="Y23" s="1"/>
  <c r="W23"/>
  <c r="V23"/>
  <c r="T23"/>
  <c r="S23"/>
  <c r="O23"/>
  <c r="P23" s="1"/>
  <c r="N23"/>
  <c r="L23"/>
  <c r="K23"/>
  <c r="I23"/>
  <c r="J23" s="1"/>
  <c r="H23"/>
  <c r="F23"/>
  <c r="G23" s="1"/>
  <c r="E23"/>
  <c r="C23"/>
  <c r="D23" s="1"/>
  <c r="B23"/>
  <c r="BP22"/>
  <c r="BO22"/>
  <c r="AT22"/>
  <c r="AO22"/>
  <c r="AH22"/>
  <c r="BR22" s="1"/>
  <c r="AG22"/>
  <c r="BQ22" s="1"/>
  <c r="AB22"/>
  <c r="Y22"/>
  <c r="Q22"/>
  <c r="P22"/>
  <c r="M22"/>
  <c r="J22"/>
  <c r="G22"/>
  <c r="D22"/>
  <c r="BP21"/>
  <c r="BO21"/>
  <c r="BQ21" s="1"/>
  <c r="AO21"/>
  <c r="AH21"/>
  <c r="AJ21" s="1"/>
  <c r="AG21"/>
  <c r="AB21"/>
  <c r="Y21"/>
  <c r="Q21"/>
  <c r="P21"/>
  <c r="M21"/>
  <c r="J21"/>
  <c r="G21"/>
  <c r="D21"/>
  <c r="BP20"/>
  <c r="BO20"/>
  <c r="AT20"/>
  <c r="AO20"/>
  <c r="AH20"/>
  <c r="AJ20" s="1"/>
  <c r="AG20"/>
  <c r="BQ20" s="1"/>
  <c r="AB20"/>
  <c r="Q20"/>
  <c r="P20"/>
  <c r="M20"/>
  <c r="J20"/>
  <c r="G20"/>
  <c r="D20"/>
  <c r="BQ19"/>
  <c r="BP19"/>
  <c r="BO19"/>
  <c r="AO19"/>
  <c r="AH19"/>
  <c r="AI19" s="1"/>
  <c r="AG19"/>
  <c r="AB19"/>
  <c r="Y19"/>
  <c r="Q19"/>
  <c r="P19"/>
  <c r="M19"/>
  <c r="J19"/>
  <c r="G19"/>
  <c r="D19"/>
  <c r="BP18"/>
  <c r="BO18"/>
  <c r="AT18"/>
  <c r="AO18"/>
  <c r="AH18"/>
  <c r="AJ18" s="1"/>
  <c r="AG18"/>
  <c r="BQ18" s="1"/>
  <c r="AB18"/>
  <c r="Q18"/>
  <c r="P18"/>
  <c r="M18"/>
  <c r="J18"/>
  <c r="G18"/>
  <c r="D18"/>
  <c r="BP17"/>
  <c r="BO17"/>
  <c r="BQ17" s="1"/>
  <c r="AO17"/>
  <c r="AH17"/>
  <c r="AJ17" s="1"/>
  <c r="AG17"/>
  <c r="AB17"/>
  <c r="Y17"/>
  <c r="Q17"/>
  <c r="P17"/>
  <c r="M17"/>
  <c r="J17"/>
  <c r="D17"/>
  <c r="BP16"/>
  <c r="BO16"/>
  <c r="AT16"/>
  <c r="AO16"/>
  <c r="AH16"/>
  <c r="AI16" s="1"/>
  <c r="AG16"/>
  <c r="BQ16" s="1"/>
  <c r="AB16"/>
  <c r="Y16"/>
  <c r="Q16"/>
  <c r="P16"/>
  <c r="M16"/>
  <c r="J16"/>
  <c r="G16"/>
  <c r="D16"/>
  <c r="BQ15"/>
  <c r="BP15"/>
  <c r="BO15"/>
  <c r="AO15"/>
  <c r="AH15"/>
  <c r="AI15" s="1"/>
  <c r="AG15"/>
  <c r="AB15"/>
  <c r="Y15"/>
  <c r="Q15"/>
  <c r="P15"/>
  <c r="M15"/>
  <c r="J15"/>
  <c r="G15"/>
  <c r="D15"/>
  <c r="BP14"/>
  <c r="BO14"/>
  <c r="AT14"/>
  <c r="AO14"/>
  <c r="AH14"/>
  <c r="BR14" s="1"/>
  <c r="AG14"/>
  <c r="BQ14" s="1"/>
  <c r="AB14"/>
  <c r="Q14"/>
  <c r="P14"/>
  <c r="M14"/>
  <c r="J14"/>
  <c r="G14"/>
  <c r="D14"/>
  <c r="BP13"/>
  <c r="BO13"/>
  <c r="AT13"/>
  <c r="AO13"/>
  <c r="AJ13"/>
  <c r="AH13"/>
  <c r="AG13"/>
  <c r="BQ13" s="1"/>
  <c r="AB13"/>
  <c r="Y13"/>
  <c r="Q13"/>
  <c r="M13"/>
  <c r="J13"/>
  <c r="G13"/>
  <c r="D13"/>
  <c r="BP12"/>
  <c r="BO12"/>
  <c r="AT12"/>
  <c r="AO12"/>
  <c r="AH12"/>
  <c r="AJ12" s="1"/>
  <c r="AG12"/>
  <c r="BQ12" s="1"/>
  <c r="AB12"/>
  <c r="Q12"/>
  <c r="P12"/>
  <c r="M12"/>
  <c r="J12"/>
  <c r="G12"/>
  <c r="D12"/>
  <c r="BQ11"/>
  <c r="BP11"/>
  <c r="BO11"/>
  <c r="AO11"/>
  <c r="AH11"/>
  <c r="AI11" s="1"/>
  <c r="AG11"/>
  <c r="AB11"/>
  <c r="Y11"/>
  <c r="Q11"/>
  <c r="P11"/>
  <c r="M11"/>
  <c r="J11"/>
  <c r="G11"/>
  <c r="D11"/>
  <c r="BQ10"/>
  <c r="BP10"/>
  <c r="BO10"/>
  <c r="AO10"/>
  <c r="AH10"/>
  <c r="AI10" s="1"/>
  <c r="AG10"/>
  <c r="AB10"/>
  <c r="Y10"/>
  <c r="Q10"/>
  <c r="M10"/>
  <c r="J10"/>
  <c r="G10"/>
  <c r="D10"/>
  <c r="BP9"/>
  <c r="BO9"/>
  <c r="BO23" s="1"/>
  <c r="AO9"/>
  <c r="AH9"/>
  <c r="AG9"/>
  <c r="AG23" s="1"/>
  <c r="AB9"/>
  <c r="Q9"/>
  <c r="P9"/>
  <c r="M9"/>
  <c r="J9"/>
  <c r="G9"/>
  <c r="D9"/>
  <c r="BW23" i="15" l="1"/>
  <c r="BX23"/>
  <c r="AJ22" i="14"/>
  <c r="AI22"/>
  <c r="AJ19"/>
  <c r="BR19"/>
  <c r="BS19" s="1"/>
  <c r="BR18"/>
  <c r="BS18" s="1"/>
  <c r="AJ15"/>
  <c r="BR15"/>
  <c r="BS15" s="1"/>
  <c r="AJ14"/>
  <c r="BR13"/>
  <c r="AI13"/>
  <c r="AH23"/>
  <c r="AI23" s="1"/>
  <c r="BR11"/>
  <c r="BS11" s="1"/>
  <c r="BP23"/>
  <c r="AJ11"/>
  <c r="AJ10"/>
  <c r="BR10"/>
  <c r="Q23"/>
  <c r="BR9"/>
  <c r="BS9" s="1"/>
  <c r="BT22"/>
  <c r="BS22"/>
  <c r="BT10"/>
  <c r="BS10"/>
  <c r="BT14"/>
  <c r="BS14"/>
  <c r="BT18"/>
  <c r="BT13"/>
  <c r="BS13"/>
  <c r="AI9"/>
  <c r="AJ9"/>
  <c r="BQ9"/>
  <c r="BQ23" s="1"/>
  <c r="AI14"/>
  <c r="BT15"/>
  <c r="AJ16"/>
  <c r="BR17"/>
  <c r="AI18"/>
  <c r="BR21"/>
  <c r="BR12"/>
  <c r="BR20"/>
  <c r="BR16"/>
  <c r="AI17"/>
  <c r="AI20"/>
  <c r="AI21"/>
  <c r="M23"/>
  <c r="AI12"/>
  <c r="C24" i="13"/>
  <c r="D24"/>
  <c r="B24"/>
  <c r="BT19" i="14" l="1"/>
  <c r="AJ23"/>
  <c r="BT11"/>
  <c r="BT9"/>
  <c r="BT20"/>
  <c r="BS20"/>
  <c r="BT12"/>
  <c r="BS12"/>
  <c r="BT17"/>
  <c r="BS17"/>
  <c r="BS16"/>
  <c r="BT16"/>
  <c r="BT21"/>
  <c r="BS21"/>
  <c r="BR23"/>
  <c r="D22" i="13"/>
  <c r="C22"/>
  <c r="B22"/>
  <c r="BT23" i="14" l="1"/>
  <c r="Y11" i="11"/>
  <c r="Y13"/>
  <c r="Y15"/>
  <c r="Y16"/>
  <c r="Y17"/>
  <c r="Y19"/>
  <c r="Y21"/>
  <c r="Y22"/>
  <c r="Y10"/>
  <c r="AI23"/>
  <c r="AJ10"/>
  <c r="AJ11"/>
  <c r="AJ12"/>
  <c r="AJ13"/>
  <c r="AJ14"/>
  <c r="AJ15"/>
  <c r="AJ16"/>
  <c r="AJ17"/>
  <c r="AJ18"/>
  <c r="AJ19"/>
  <c r="AJ20"/>
  <c r="AJ21"/>
  <c r="AJ22"/>
  <c r="AJ23"/>
  <c r="AJ9"/>
  <c r="BS23"/>
  <c r="BS10"/>
  <c r="BS11"/>
  <c r="BS12"/>
  <c r="BS13"/>
  <c r="BS14"/>
  <c r="BS15"/>
  <c r="BS16"/>
  <c r="BS17"/>
  <c r="BS18"/>
  <c r="BS19"/>
  <c r="BS20"/>
  <c r="BS21"/>
  <c r="BS22"/>
  <c r="BS9"/>
  <c r="AI10"/>
  <c r="AI11"/>
  <c r="AI12"/>
  <c r="AI13"/>
  <c r="AI14"/>
  <c r="AI15"/>
  <c r="AI16"/>
  <c r="AI17"/>
  <c r="AI18"/>
  <c r="AI19"/>
  <c r="AI20"/>
  <c r="AI21"/>
  <c r="AI22"/>
  <c r="AI9"/>
  <c r="BN23" l="1"/>
  <c r="BM23"/>
  <c r="BL23"/>
  <c r="BK23"/>
  <c r="BI23"/>
  <c r="BH23"/>
  <c r="BG23"/>
  <c r="BF23"/>
  <c r="BE23"/>
  <c r="BD23"/>
  <c r="BB23"/>
  <c r="BA23"/>
  <c r="AZ23"/>
  <c r="AY23"/>
  <c r="AX23"/>
  <c r="AW23"/>
  <c r="AV23"/>
  <c r="AU23"/>
  <c r="AS23"/>
  <c r="AR23"/>
  <c r="AT23" s="1"/>
  <c r="AQ23"/>
  <c r="AP23"/>
  <c r="AN23"/>
  <c r="AM23"/>
  <c r="AK23"/>
  <c r="AF23"/>
  <c r="AE23"/>
  <c r="AD23"/>
  <c r="AC23"/>
  <c r="AA23"/>
  <c r="AB23" s="1"/>
  <c r="Z23"/>
  <c r="X23"/>
  <c r="W23"/>
  <c r="Y23" s="1"/>
  <c r="V23"/>
  <c r="T23"/>
  <c r="S23"/>
  <c r="O23"/>
  <c r="P23" s="1"/>
  <c r="N23"/>
  <c r="L23"/>
  <c r="K23"/>
  <c r="I23"/>
  <c r="J23" s="1"/>
  <c r="H23"/>
  <c r="F23"/>
  <c r="E23"/>
  <c r="G23" s="1"/>
  <c r="C23"/>
  <c r="B23"/>
  <c r="BP22"/>
  <c r="BO22"/>
  <c r="AT22"/>
  <c r="AO22"/>
  <c r="AH22"/>
  <c r="BR22" s="1"/>
  <c r="AG22"/>
  <c r="BQ22" s="1"/>
  <c r="AB22"/>
  <c r="Q22"/>
  <c r="P22"/>
  <c r="M22"/>
  <c r="J22"/>
  <c r="G22"/>
  <c r="D22"/>
  <c r="BP21"/>
  <c r="BR21" s="1"/>
  <c r="BT21" s="1"/>
  <c r="BO21"/>
  <c r="AO21"/>
  <c r="AH21"/>
  <c r="AG21"/>
  <c r="BQ21" s="1"/>
  <c r="AB21"/>
  <c r="Q21"/>
  <c r="P21"/>
  <c r="M21"/>
  <c r="J21"/>
  <c r="G21"/>
  <c r="D21"/>
  <c r="BP20"/>
  <c r="BO20"/>
  <c r="AT20"/>
  <c r="AO20"/>
  <c r="AH20"/>
  <c r="BR20" s="1"/>
  <c r="AG20"/>
  <c r="BQ20" s="1"/>
  <c r="AB20"/>
  <c r="Q20"/>
  <c r="P20"/>
  <c r="M20"/>
  <c r="J20"/>
  <c r="G20"/>
  <c r="D20"/>
  <c r="BP19"/>
  <c r="BO19"/>
  <c r="AO19"/>
  <c r="AH19"/>
  <c r="AG19"/>
  <c r="BQ19" s="1"/>
  <c r="AB19"/>
  <c r="Q19"/>
  <c r="P19"/>
  <c r="M19"/>
  <c r="J19"/>
  <c r="G19"/>
  <c r="D19"/>
  <c r="BP18"/>
  <c r="BO18"/>
  <c r="AT18"/>
  <c r="AO18"/>
  <c r="AH18"/>
  <c r="BR18" s="1"/>
  <c r="AG18"/>
  <c r="BQ18" s="1"/>
  <c r="AB18"/>
  <c r="Q18"/>
  <c r="P18"/>
  <c r="M18"/>
  <c r="J18"/>
  <c r="G18"/>
  <c r="D18"/>
  <c r="BP17"/>
  <c r="BO17"/>
  <c r="BQ17" s="1"/>
  <c r="AO17"/>
  <c r="AH17"/>
  <c r="AG17"/>
  <c r="AB17"/>
  <c r="Q17"/>
  <c r="P17"/>
  <c r="M17"/>
  <c r="J17"/>
  <c r="D17"/>
  <c r="BP16"/>
  <c r="BO16"/>
  <c r="AT16"/>
  <c r="AO16"/>
  <c r="AH16"/>
  <c r="AG16"/>
  <c r="BQ16" s="1"/>
  <c r="AB16"/>
  <c r="Q16"/>
  <c r="P16"/>
  <c r="M16"/>
  <c r="J16"/>
  <c r="G16"/>
  <c r="D16"/>
  <c r="BP15"/>
  <c r="BO15"/>
  <c r="AO15"/>
  <c r="AH15"/>
  <c r="BR15" s="1"/>
  <c r="AG15"/>
  <c r="BQ15" s="1"/>
  <c r="AB15"/>
  <c r="Q15"/>
  <c r="P15"/>
  <c r="M15"/>
  <c r="J15"/>
  <c r="G15"/>
  <c r="D15"/>
  <c r="BP14"/>
  <c r="BO14"/>
  <c r="AT14"/>
  <c r="AO14"/>
  <c r="AH14"/>
  <c r="BR14" s="1"/>
  <c r="BT14" s="1"/>
  <c r="AG14"/>
  <c r="BQ14" s="1"/>
  <c r="AB14"/>
  <c r="Q14"/>
  <c r="P14"/>
  <c r="M14"/>
  <c r="J14"/>
  <c r="G14"/>
  <c r="D14"/>
  <c r="BP13"/>
  <c r="BO13"/>
  <c r="AT13"/>
  <c r="AO13"/>
  <c r="AH13"/>
  <c r="BR13" s="1"/>
  <c r="AG13"/>
  <c r="BQ13" s="1"/>
  <c r="AB13"/>
  <c r="Q13"/>
  <c r="M13"/>
  <c r="J13"/>
  <c r="G13"/>
  <c r="D13"/>
  <c r="BP12"/>
  <c r="BO12"/>
  <c r="AT12"/>
  <c r="AO12"/>
  <c r="AH12"/>
  <c r="AG12"/>
  <c r="BQ12" s="1"/>
  <c r="AB12"/>
  <c r="Q12"/>
  <c r="P12"/>
  <c r="M12"/>
  <c r="J12"/>
  <c r="G12"/>
  <c r="D12"/>
  <c r="BP11"/>
  <c r="BR11" s="1"/>
  <c r="BO11"/>
  <c r="AO11"/>
  <c r="AH11"/>
  <c r="AG11"/>
  <c r="BQ11" s="1"/>
  <c r="AB11"/>
  <c r="Q11"/>
  <c r="P11"/>
  <c r="M11"/>
  <c r="J11"/>
  <c r="G11"/>
  <c r="D11"/>
  <c r="BP10"/>
  <c r="BO10"/>
  <c r="AO10"/>
  <c r="AH10"/>
  <c r="AG10"/>
  <c r="BQ10" s="1"/>
  <c r="AB10"/>
  <c r="Q10"/>
  <c r="M10"/>
  <c r="J10"/>
  <c r="G10"/>
  <c r="D10"/>
  <c r="BP9"/>
  <c r="BO9"/>
  <c r="BO23" s="1"/>
  <c r="AO9"/>
  <c r="AH9"/>
  <c r="AG9"/>
  <c r="AG23" s="1"/>
  <c r="AB9"/>
  <c r="Q9"/>
  <c r="P9"/>
  <c r="M9"/>
  <c r="J9"/>
  <c r="G9"/>
  <c r="D9"/>
  <c r="D23" l="1"/>
  <c r="BR19"/>
  <c r="BT19" s="1"/>
  <c r="BR17"/>
  <c r="BR16"/>
  <c r="BT16" s="1"/>
  <c r="BR12"/>
  <c r="M23"/>
  <c r="BP23"/>
  <c r="AH23"/>
  <c r="BR10"/>
  <c r="BT10" s="1"/>
  <c r="BT12"/>
  <c r="BT17"/>
  <c r="BT18"/>
  <c r="BT22"/>
  <c r="BT13"/>
  <c r="BT15"/>
  <c r="BT20"/>
  <c r="BT11"/>
  <c r="Q23"/>
  <c r="BQ9"/>
  <c r="BQ23" s="1"/>
  <c r="BR9"/>
  <c r="BU10" i="10"/>
  <c r="BU11"/>
  <c r="BV11" s="1"/>
  <c r="BU12"/>
  <c r="BV12" s="1"/>
  <c r="BU13"/>
  <c r="BU14"/>
  <c r="BU15"/>
  <c r="BV15" s="1"/>
  <c r="BU16"/>
  <c r="BV16" s="1"/>
  <c r="BU17"/>
  <c r="BU18"/>
  <c r="BU19"/>
  <c r="BV19" s="1"/>
  <c r="BU20"/>
  <c r="BV20" s="1"/>
  <c r="BU21"/>
  <c r="BU22"/>
  <c r="BU9"/>
  <c r="BV9" s="1"/>
  <c r="BV10"/>
  <c r="BV13"/>
  <c r="BV14"/>
  <c r="BV17"/>
  <c r="BV18"/>
  <c r="BV21"/>
  <c r="BV22"/>
  <c r="BV23"/>
  <c r="BT9" i="11" l="1"/>
  <c r="BT23" s="1"/>
  <c r="BR23"/>
  <c r="BN23" i="10"/>
  <c r="BM23"/>
  <c r="BL23"/>
  <c r="BK23"/>
  <c r="BI23"/>
  <c r="BH23"/>
  <c r="BG23"/>
  <c r="BF23"/>
  <c r="BE23"/>
  <c r="BD23"/>
  <c r="BB23"/>
  <c r="BA23"/>
  <c r="AZ23"/>
  <c r="AY23"/>
  <c r="AX23"/>
  <c r="AW23"/>
  <c r="AV23"/>
  <c r="AU23"/>
  <c r="AS23"/>
  <c r="AR23"/>
  <c r="AT23" s="1"/>
  <c r="AQ23"/>
  <c r="AP23"/>
  <c r="AN23"/>
  <c r="AM23"/>
  <c r="AK23"/>
  <c r="AI23"/>
  <c r="AF23"/>
  <c r="AE23"/>
  <c r="AD23"/>
  <c r="AC23"/>
  <c r="AA23"/>
  <c r="AB23" s="1"/>
  <c r="Z23"/>
  <c r="Y23"/>
  <c r="X23"/>
  <c r="W23"/>
  <c r="V23"/>
  <c r="T23"/>
  <c r="S23"/>
  <c r="O23"/>
  <c r="P23" s="1"/>
  <c r="N23"/>
  <c r="L23"/>
  <c r="K23"/>
  <c r="M23" s="1"/>
  <c r="I23"/>
  <c r="J23" s="1"/>
  <c r="H23"/>
  <c r="G23"/>
  <c r="F23"/>
  <c r="E23"/>
  <c r="C23"/>
  <c r="D23" s="1"/>
  <c r="B23"/>
  <c r="BQ22"/>
  <c r="BP22"/>
  <c r="BO22"/>
  <c r="AT22"/>
  <c r="AO22"/>
  <c r="AH22"/>
  <c r="BR22" s="1"/>
  <c r="BT22" s="1"/>
  <c r="AG22"/>
  <c r="AB22"/>
  <c r="Y22"/>
  <c r="Q22"/>
  <c r="P22"/>
  <c r="M22"/>
  <c r="J22"/>
  <c r="G22"/>
  <c r="D22"/>
  <c r="BR21"/>
  <c r="BP21"/>
  <c r="BO21"/>
  <c r="AO21"/>
  <c r="AH21"/>
  <c r="AG21"/>
  <c r="BQ21" s="1"/>
  <c r="AB21"/>
  <c r="Y21"/>
  <c r="Q21"/>
  <c r="P21"/>
  <c r="M21"/>
  <c r="J21"/>
  <c r="G21"/>
  <c r="D21"/>
  <c r="BR20"/>
  <c r="BP20"/>
  <c r="BO20"/>
  <c r="AT20"/>
  <c r="AO20"/>
  <c r="AH20"/>
  <c r="AG20"/>
  <c r="BQ20" s="1"/>
  <c r="AB20"/>
  <c r="Q20"/>
  <c r="P20"/>
  <c r="M20"/>
  <c r="J20"/>
  <c r="G20"/>
  <c r="D20"/>
  <c r="BR19"/>
  <c r="BP19"/>
  <c r="BO19"/>
  <c r="AO19"/>
  <c r="AH19"/>
  <c r="AG19"/>
  <c r="BQ19" s="1"/>
  <c r="AB19"/>
  <c r="Q19"/>
  <c r="P19"/>
  <c r="M19"/>
  <c r="J19"/>
  <c r="G19"/>
  <c r="D19"/>
  <c r="BQ18"/>
  <c r="BP18"/>
  <c r="BO18"/>
  <c r="AT18"/>
  <c r="AO18"/>
  <c r="AH18"/>
  <c r="BR18" s="1"/>
  <c r="BT18" s="1"/>
  <c r="AG18"/>
  <c r="AB18"/>
  <c r="Q18"/>
  <c r="P18"/>
  <c r="M18"/>
  <c r="J18"/>
  <c r="G18"/>
  <c r="D18"/>
  <c r="BQ17"/>
  <c r="BP17"/>
  <c r="BO17"/>
  <c r="AO17"/>
  <c r="AH17"/>
  <c r="BR17" s="1"/>
  <c r="BT17" s="1"/>
  <c r="AG17"/>
  <c r="AB17"/>
  <c r="Y17"/>
  <c r="Q17"/>
  <c r="P17"/>
  <c r="M17"/>
  <c r="J17"/>
  <c r="D17"/>
  <c r="BP16"/>
  <c r="BO16"/>
  <c r="AT16"/>
  <c r="AO16"/>
  <c r="AH16"/>
  <c r="BR16" s="1"/>
  <c r="AG16"/>
  <c r="BQ16" s="1"/>
  <c r="AB16"/>
  <c r="Q16"/>
  <c r="P16"/>
  <c r="M16"/>
  <c r="J16"/>
  <c r="G16"/>
  <c r="D16"/>
  <c r="BP15"/>
  <c r="BR15" s="1"/>
  <c r="BT15" s="1"/>
  <c r="BO15"/>
  <c r="AO15"/>
  <c r="AH15"/>
  <c r="AG15"/>
  <c r="BQ15" s="1"/>
  <c r="AB15"/>
  <c r="Y15"/>
  <c r="Q15"/>
  <c r="P15"/>
  <c r="M15"/>
  <c r="J15"/>
  <c r="G15"/>
  <c r="D15"/>
  <c r="BP14"/>
  <c r="BO14"/>
  <c r="AT14"/>
  <c r="AO14"/>
  <c r="AH14"/>
  <c r="BR14" s="1"/>
  <c r="AG14"/>
  <c r="BQ14" s="1"/>
  <c r="AB14"/>
  <c r="Q14"/>
  <c r="P14"/>
  <c r="M14"/>
  <c r="J14"/>
  <c r="G14"/>
  <c r="D14"/>
  <c r="BP13"/>
  <c r="BO13"/>
  <c r="AT13"/>
  <c r="AO13"/>
  <c r="AH13"/>
  <c r="BR13" s="1"/>
  <c r="AG13"/>
  <c r="BQ13" s="1"/>
  <c r="AB13"/>
  <c r="Y13"/>
  <c r="Q13"/>
  <c r="M13"/>
  <c r="J13"/>
  <c r="G13"/>
  <c r="D13"/>
  <c r="BP12"/>
  <c r="BO12"/>
  <c r="AT12"/>
  <c r="AO12"/>
  <c r="AH12"/>
  <c r="BR12" s="1"/>
  <c r="AG12"/>
  <c r="BQ12" s="1"/>
  <c r="AB12"/>
  <c r="Q12"/>
  <c r="P12"/>
  <c r="M12"/>
  <c r="J12"/>
  <c r="G12"/>
  <c r="D12"/>
  <c r="BP11"/>
  <c r="BR11" s="1"/>
  <c r="BO11"/>
  <c r="AO11"/>
  <c r="AH11"/>
  <c r="AG11"/>
  <c r="BQ11" s="1"/>
  <c r="AB11"/>
  <c r="Y11"/>
  <c r="Q11"/>
  <c r="P11"/>
  <c r="M11"/>
  <c r="J11"/>
  <c r="G11"/>
  <c r="D11"/>
  <c r="BP10"/>
  <c r="BR10" s="1"/>
  <c r="BO10"/>
  <c r="AO10"/>
  <c r="AH10"/>
  <c r="AG10"/>
  <c r="BQ10" s="1"/>
  <c r="AB10"/>
  <c r="Q10"/>
  <c r="M10"/>
  <c r="J10"/>
  <c r="G10"/>
  <c r="D10"/>
  <c r="BQ9"/>
  <c r="BQ23" s="1"/>
  <c r="BP9"/>
  <c r="BP23" s="1"/>
  <c r="BO9"/>
  <c r="BO23" s="1"/>
  <c r="AO9"/>
  <c r="AH9"/>
  <c r="AH23" s="1"/>
  <c r="AG9"/>
  <c r="AG23" s="1"/>
  <c r="AB9"/>
  <c r="Q9"/>
  <c r="P9"/>
  <c r="M9"/>
  <c r="J9"/>
  <c r="G9"/>
  <c r="D9"/>
  <c r="BT12" l="1"/>
  <c r="BT19"/>
  <c r="BT21"/>
  <c r="BT13"/>
  <c r="BT16"/>
  <c r="BT10"/>
  <c r="BT14"/>
  <c r="BT20"/>
  <c r="BT11"/>
  <c r="Q23"/>
  <c r="BR9"/>
  <c r="D11" i="9"/>
  <c r="BN23"/>
  <c r="BM23"/>
  <c r="BL23"/>
  <c r="BK23"/>
  <c r="BI23"/>
  <c r="BH23"/>
  <c r="BG23"/>
  <c r="BF23"/>
  <c r="BE23"/>
  <c r="BD23"/>
  <c r="BB23"/>
  <c r="BA23"/>
  <c r="AZ23"/>
  <c r="AY23"/>
  <c r="AX23"/>
  <c r="AW23"/>
  <c r="AV23"/>
  <c r="AU23"/>
  <c r="AS23"/>
  <c r="AT23" s="1"/>
  <c r="AR23"/>
  <c r="AQ23"/>
  <c r="AP23"/>
  <c r="AN23"/>
  <c r="AM23"/>
  <c r="AK23"/>
  <c r="AI23"/>
  <c r="AF23"/>
  <c r="AE23"/>
  <c r="AD23"/>
  <c r="AC23"/>
  <c r="AA23"/>
  <c r="AB23" s="1"/>
  <c r="Z23"/>
  <c r="X23"/>
  <c r="W23"/>
  <c r="V23"/>
  <c r="T23"/>
  <c r="S23"/>
  <c r="O23"/>
  <c r="N23"/>
  <c r="L23"/>
  <c r="K23"/>
  <c r="I23"/>
  <c r="H23"/>
  <c r="F23"/>
  <c r="E23"/>
  <c r="C23"/>
  <c r="B23"/>
  <c r="BP22"/>
  <c r="BO22"/>
  <c r="AT22"/>
  <c r="AO22"/>
  <c r="AH22"/>
  <c r="AG22"/>
  <c r="AB22"/>
  <c r="Y22"/>
  <c r="Q22"/>
  <c r="P22"/>
  <c r="M22"/>
  <c r="J22"/>
  <c r="G22"/>
  <c r="D22"/>
  <c r="BP21"/>
  <c r="BO21"/>
  <c r="AO21"/>
  <c r="AH21"/>
  <c r="AG21"/>
  <c r="AB21"/>
  <c r="Y21"/>
  <c r="Q21"/>
  <c r="P21"/>
  <c r="M21"/>
  <c r="J21"/>
  <c r="G21"/>
  <c r="D21"/>
  <c r="BP20"/>
  <c r="BO20"/>
  <c r="BQ20" s="1"/>
  <c r="AT20"/>
  <c r="AO20"/>
  <c r="AH20"/>
  <c r="AG20"/>
  <c r="AB20"/>
  <c r="Q20"/>
  <c r="P20"/>
  <c r="M20"/>
  <c r="J20"/>
  <c r="G20"/>
  <c r="D20"/>
  <c r="BP19"/>
  <c r="BO19"/>
  <c r="BQ19" s="1"/>
  <c r="AO19"/>
  <c r="AH19"/>
  <c r="AG19"/>
  <c r="AB19"/>
  <c r="Q19"/>
  <c r="P19"/>
  <c r="M19"/>
  <c r="J19"/>
  <c r="G19"/>
  <c r="D19"/>
  <c r="BP18"/>
  <c r="BO18"/>
  <c r="AT18"/>
  <c r="AO18"/>
  <c r="AH18"/>
  <c r="AG18"/>
  <c r="AB18"/>
  <c r="Q18"/>
  <c r="P18"/>
  <c r="M18"/>
  <c r="J18"/>
  <c r="G18"/>
  <c r="D18"/>
  <c r="BP17"/>
  <c r="BO17"/>
  <c r="AO17"/>
  <c r="AH17"/>
  <c r="AG17"/>
  <c r="AB17"/>
  <c r="Y17"/>
  <c r="Q17"/>
  <c r="P17"/>
  <c r="M17"/>
  <c r="J17"/>
  <c r="D17"/>
  <c r="BP16"/>
  <c r="BO16"/>
  <c r="AT16"/>
  <c r="AO16"/>
  <c r="AH16"/>
  <c r="AG16"/>
  <c r="BQ16" s="1"/>
  <c r="AB16"/>
  <c r="Q16"/>
  <c r="P16"/>
  <c r="M16"/>
  <c r="J16"/>
  <c r="G16"/>
  <c r="D16"/>
  <c r="BP15"/>
  <c r="BO15"/>
  <c r="AO15"/>
  <c r="AH15"/>
  <c r="AG15"/>
  <c r="AB15"/>
  <c r="Y15"/>
  <c r="Q15"/>
  <c r="P15"/>
  <c r="M15"/>
  <c r="J15"/>
  <c r="G15"/>
  <c r="D15"/>
  <c r="BP14"/>
  <c r="BO14"/>
  <c r="AT14"/>
  <c r="AO14"/>
  <c r="AH14"/>
  <c r="AG14"/>
  <c r="AB14"/>
  <c r="Q14"/>
  <c r="P14"/>
  <c r="M14"/>
  <c r="J14"/>
  <c r="G14"/>
  <c r="D14"/>
  <c r="BP13"/>
  <c r="BO13"/>
  <c r="AT13"/>
  <c r="AO13"/>
  <c r="AH13"/>
  <c r="AG13"/>
  <c r="AB13"/>
  <c r="Y13"/>
  <c r="Q13"/>
  <c r="M13"/>
  <c r="J13"/>
  <c r="G13"/>
  <c r="D13"/>
  <c r="BP12"/>
  <c r="BO12"/>
  <c r="AT12"/>
  <c r="AO12"/>
  <c r="AH12"/>
  <c r="AG12"/>
  <c r="AB12"/>
  <c r="Q12"/>
  <c r="P12"/>
  <c r="M12"/>
  <c r="J12"/>
  <c r="G12"/>
  <c r="D12"/>
  <c r="BP11"/>
  <c r="BO11"/>
  <c r="AO11"/>
  <c r="AH11"/>
  <c r="AG11"/>
  <c r="AB11"/>
  <c r="Y11"/>
  <c r="Q11"/>
  <c r="P11"/>
  <c r="M11"/>
  <c r="J11"/>
  <c r="G11"/>
  <c r="BP10"/>
  <c r="BR10" s="1"/>
  <c r="BO10"/>
  <c r="AO10"/>
  <c r="AH10"/>
  <c r="AG10"/>
  <c r="AB10"/>
  <c r="Q10"/>
  <c r="M10"/>
  <c r="J10"/>
  <c r="G10"/>
  <c r="D10"/>
  <c r="BP9"/>
  <c r="BO9"/>
  <c r="BQ9" s="1"/>
  <c r="AO9"/>
  <c r="AH9"/>
  <c r="AG9"/>
  <c r="AB9"/>
  <c r="Q9"/>
  <c r="P9"/>
  <c r="M9"/>
  <c r="J9"/>
  <c r="G9"/>
  <c r="D9"/>
  <c r="BQ22" l="1"/>
  <c r="BQ21"/>
  <c r="J23"/>
  <c r="G23"/>
  <c r="P23"/>
  <c r="D23"/>
  <c r="AG23"/>
  <c r="Y23"/>
  <c r="BT9" i="10"/>
  <c r="BT23" s="1"/>
  <c r="BR23"/>
  <c r="BQ18" i="9"/>
  <c r="BQ13"/>
  <c r="BQ17"/>
  <c r="BQ15"/>
  <c r="BQ14"/>
  <c r="BQ12"/>
  <c r="BT12" s="1"/>
  <c r="BQ11"/>
  <c r="BT11" s="1"/>
  <c r="BQ10"/>
  <c r="BT10" s="1"/>
  <c r="BO23"/>
  <c r="BR22"/>
  <c r="BR21"/>
  <c r="BR20"/>
  <c r="BT20" s="1"/>
  <c r="BR19"/>
  <c r="BT19" s="1"/>
  <c r="BR18"/>
  <c r="BT18" s="1"/>
  <c r="BR17"/>
  <c r="BT17" s="1"/>
  <c r="BR16"/>
  <c r="BR15"/>
  <c r="BR14"/>
  <c r="BT14" s="1"/>
  <c r="BR13"/>
  <c r="BT13" s="1"/>
  <c r="BR12"/>
  <c r="BR11"/>
  <c r="BP23"/>
  <c r="AH23"/>
  <c r="Q23"/>
  <c r="BT16"/>
  <c r="M23"/>
  <c r="BR9"/>
  <c r="BP10" i="8"/>
  <c r="BP11"/>
  <c r="BP12"/>
  <c r="BP13"/>
  <c r="BP14"/>
  <c r="BP15"/>
  <c r="BP16"/>
  <c r="BP17"/>
  <c r="BP18"/>
  <c r="BP19"/>
  <c r="BP20"/>
  <c r="BP21"/>
  <c r="BP22"/>
  <c r="BP9"/>
  <c r="BO10"/>
  <c r="BO11"/>
  <c r="BO12"/>
  <c r="BO13"/>
  <c r="BO14"/>
  <c r="BO15"/>
  <c r="BO16"/>
  <c r="BO17"/>
  <c r="BO18"/>
  <c r="BO19"/>
  <c r="BO20"/>
  <c r="BO21"/>
  <c r="BO22"/>
  <c r="BO9"/>
  <c r="BT22" i="9" l="1"/>
  <c r="BT21"/>
  <c r="BT15"/>
  <c r="BQ23"/>
  <c r="BT9"/>
  <c r="BR23"/>
  <c r="BN23" i="8"/>
  <c r="BM23"/>
  <c r="BT23" i="9" l="1"/>
  <c r="Q10" i="8"/>
  <c r="Q11"/>
  <c r="Q12"/>
  <c r="Q13"/>
  <c r="Q14"/>
  <c r="Q15"/>
  <c r="Q16"/>
  <c r="Q17"/>
  <c r="Q18"/>
  <c r="Q19"/>
  <c r="Q20"/>
  <c r="Q21"/>
  <c r="Q22"/>
  <c r="Q9"/>
  <c r="BL23"/>
  <c r="BK23"/>
  <c r="BI23"/>
  <c r="BH23"/>
  <c r="BG23"/>
  <c r="BF23"/>
  <c r="BE23"/>
  <c r="BD23"/>
  <c r="BB23"/>
  <c r="BA23"/>
  <c r="AZ23"/>
  <c r="AY23"/>
  <c r="AX23"/>
  <c r="AW23"/>
  <c r="AV23"/>
  <c r="AU23"/>
  <c r="AT23"/>
  <c r="AS23"/>
  <c r="AR23"/>
  <c r="AQ23"/>
  <c r="AP23"/>
  <c r="AN23"/>
  <c r="AM23"/>
  <c r="AK23"/>
  <c r="AI23"/>
  <c r="AF23"/>
  <c r="AE23"/>
  <c r="AD23"/>
  <c r="AC23"/>
  <c r="AA23"/>
  <c r="AB23" s="1"/>
  <c r="Z23"/>
  <c r="X23"/>
  <c r="W23"/>
  <c r="V23"/>
  <c r="T23"/>
  <c r="S23"/>
  <c r="O23"/>
  <c r="P23" s="1"/>
  <c r="N23"/>
  <c r="L23"/>
  <c r="K23"/>
  <c r="I23"/>
  <c r="H23"/>
  <c r="F23"/>
  <c r="E23"/>
  <c r="C23"/>
  <c r="D23" s="1"/>
  <c r="B23"/>
  <c r="AT22"/>
  <c r="AO22"/>
  <c r="AH22"/>
  <c r="BR22" s="1"/>
  <c r="AG22"/>
  <c r="AB22"/>
  <c r="Y22"/>
  <c r="P22"/>
  <c r="M22"/>
  <c r="J22"/>
  <c r="G22"/>
  <c r="D22"/>
  <c r="AO21"/>
  <c r="AH21"/>
  <c r="AG21"/>
  <c r="AB21"/>
  <c r="Y21"/>
  <c r="P21"/>
  <c r="M21"/>
  <c r="J21"/>
  <c r="G21"/>
  <c r="D21"/>
  <c r="AT20"/>
  <c r="AO20"/>
  <c r="AH20"/>
  <c r="BR20" s="1"/>
  <c r="AG20"/>
  <c r="AB20"/>
  <c r="P20"/>
  <c r="M20"/>
  <c r="J20"/>
  <c r="G20"/>
  <c r="D20"/>
  <c r="AO19"/>
  <c r="AH19"/>
  <c r="AG19"/>
  <c r="AB19"/>
  <c r="P19"/>
  <c r="M19"/>
  <c r="J19"/>
  <c r="G19"/>
  <c r="D19"/>
  <c r="AT18"/>
  <c r="AO18"/>
  <c r="AH18"/>
  <c r="AG18"/>
  <c r="AB18"/>
  <c r="P18"/>
  <c r="M18"/>
  <c r="J18"/>
  <c r="G18"/>
  <c r="D18"/>
  <c r="AO17"/>
  <c r="AH17"/>
  <c r="AG17"/>
  <c r="AB17"/>
  <c r="Y17"/>
  <c r="P17"/>
  <c r="M17"/>
  <c r="J17"/>
  <c r="D17"/>
  <c r="AT16"/>
  <c r="AO16"/>
  <c r="AH16"/>
  <c r="BR16" s="1"/>
  <c r="AG16"/>
  <c r="AB16"/>
  <c r="P16"/>
  <c r="M16"/>
  <c r="J16"/>
  <c r="G16"/>
  <c r="D16"/>
  <c r="AO15"/>
  <c r="AH15"/>
  <c r="AG15"/>
  <c r="AB15"/>
  <c r="Y15"/>
  <c r="P15"/>
  <c r="M15"/>
  <c r="J15"/>
  <c r="G15"/>
  <c r="D15"/>
  <c r="AT14"/>
  <c r="AO14"/>
  <c r="AH14"/>
  <c r="BR14" s="1"/>
  <c r="AG14"/>
  <c r="BQ14" s="1"/>
  <c r="AB14"/>
  <c r="P14"/>
  <c r="M14"/>
  <c r="J14"/>
  <c r="G14"/>
  <c r="D14"/>
  <c r="AT13"/>
  <c r="AO13"/>
  <c r="AH13"/>
  <c r="AG13"/>
  <c r="BQ13" s="1"/>
  <c r="AB13"/>
  <c r="Y13"/>
  <c r="M13"/>
  <c r="J13"/>
  <c r="G13"/>
  <c r="D13"/>
  <c r="AT12"/>
  <c r="AO12"/>
  <c r="AH12"/>
  <c r="BR12" s="1"/>
  <c r="AG12"/>
  <c r="BQ12" s="1"/>
  <c r="AB12"/>
  <c r="P12"/>
  <c r="M12"/>
  <c r="J12"/>
  <c r="G12"/>
  <c r="D12"/>
  <c r="AO11"/>
  <c r="AH11"/>
  <c r="BR11" s="1"/>
  <c r="AG11"/>
  <c r="AB11"/>
  <c r="Y11"/>
  <c r="P11"/>
  <c r="M11"/>
  <c r="J11"/>
  <c r="G11"/>
  <c r="D11"/>
  <c r="AO10"/>
  <c r="AH10"/>
  <c r="BR10" s="1"/>
  <c r="AG10"/>
  <c r="BQ10" s="1"/>
  <c r="AB10"/>
  <c r="M10"/>
  <c r="J10"/>
  <c r="G10"/>
  <c r="D10"/>
  <c r="AO9"/>
  <c r="AH9"/>
  <c r="AG9"/>
  <c r="BQ9" s="1"/>
  <c r="AB9"/>
  <c r="P9"/>
  <c r="M9"/>
  <c r="J9"/>
  <c r="G9"/>
  <c r="D9"/>
  <c r="BQ21" l="1"/>
  <c r="BQ20"/>
  <c r="BR21"/>
  <c r="BT21" s="1"/>
  <c r="G23"/>
  <c r="M23"/>
  <c r="BQ19"/>
  <c r="BQ15"/>
  <c r="BT15" s="1"/>
  <c r="BR13"/>
  <c r="BR17"/>
  <c r="BQ22"/>
  <c r="BT22"/>
  <c r="BR19"/>
  <c r="BP23"/>
  <c r="BR18"/>
  <c r="BQ18"/>
  <c r="BQ16"/>
  <c r="BT16" s="1"/>
  <c r="BR15"/>
  <c r="BO23"/>
  <c r="Y23"/>
  <c r="BT10"/>
  <c r="BR9"/>
  <c r="BT9" s="1"/>
  <c r="J23"/>
  <c r="Q23"/>
  <c r="BQ11"/>
  <c r="BT11" s="1"/>
  <c r="BQ17"/>
  <c r="BT17" s="1"/>
  <c r="BT20"/>
  <c r="BT12"/>
  <c r="BT13"/>
  <c r="BT14"/>
  <c r="AG23"/>
  <c r="AH23"/>
  <c r="V19" i="7"/>
  <c r="V18"/>
  <c r="V17"/>
  <c r="V16"/>
  <c r="V15"/>
  <c r="V14"/>
  <c r="V13"/>
  <c r="V12"/>
  <c r="V11"/>
  <c r="V10"/>
  <c r="V9"/>
  <c r="V8"/>
  <c r="V7"/>
  <c r="V6"/>
  <c r="V5"/>
  <c r="S19"/>
  <c r="S12"/>
  <c r="S9"/>
  <c r="S7"/>
  <c r="P19"/>
  <c r="P18"/>
  <c r="P17"/>
  <c r="P16"/>
  <c r="P15"/>
  <c r="P14"/>
  <c r="P13"/>
  <c r="P12"/>
  <c r="P11"/>
  <c r="P10"/>
  <c r="P9"/>
  <c r="P8"/>
  <c r="P7"/>
  <c r="P6"/>
  <c r="P5"/>
  <c r="M19"/>
  <c r="M18"/>
  <c r="M17"/>
  <c r="M16"/>
  <c r="M15"/>
  <c r="M14"/>
  <c r="M13"/>
  <c r="M12"/>
  <c r="M11"/>
  <c r="M10"/>
  <c r="M9"/>
  <c r="M8"/>
  <c r="M7"/>
  <c r="M6"/>
  <c r="M5"/>
  <c r="J19"/>
  <c r="J18"/>
  <c r="J17"/>
  <c r="J16"/>
  <c r="J15"/>
  <c r="J14"/>
  <c r="J13"/>
  <c r="J12"/>
  <c r="J11"/>
  <c r="J10"/>
  <c r="J8"/>
  <c r="J7"/>
  <c r="J6"/>
  <c r="J5"/>
  <c r="G19"/>
  <c r="G18"/>
  <c r="G16"/>
  <c r="G15"/>
  <c r="G14"/>
  <c r="G12"/>
  <c r="G11"/>
  <c r="G9"/>
  <c r="G8"/>
  <c r="G7"/>
  <c r="G6"/>
  <c r="G5"/>
  <c r="D5"/>
  <c r="D6"/>
  <c r="D7"/>
  <c r="D8"/>
  <c r="D9"/>
  <c r="D10"/>
  <c r="D11"/>
  <c r="D12"/>
  <c r="D13"/>
  <c r="D14"/>
  <c r="D15"/>
  <c r="D16"/>
  <c r="D17"/>
  <c r="D18"/>
  <c r="D19"/>
  <c r="BT19" i="8" l="1"/>
  <c r="BT18"/>
  <c r="BT23" s="1"/>
  <c r="BR23"/>
  <c r="BQ23"/>
  <c r="BL14" i="6"/>
  <c r="BL15"/>
  <c r="BL16"/>
  <c r="BL17"/>
  <c r="BL18"/>
  <c r="BL19"/>
  <c r="BL20"/>
  <c r="BL21"/>
  <c r="BL22"/>
  <c r="BL13"/>
  <c r="BL9"/>
  <c r="BK23"/>
  <c r="BJ23"/>
  <c r="AG10"/>
  <c r="AG11"/>
  <c r="AG12"/>
  <c r="AG13"/>
  <c r="AG14"/>
  <c r="AG15"/>
  <c r="AG16"/>
  <c r="AG17"/>
  <c r="AG18"/>
  <c r="AG19"/>
  <c r="AG20"/>
  <c r="AG21"/>
  <c r="AG22"/>
  <c r="AG9"/>
  <c r="AF10"/>
  <c r="AF11"/>
  <c r="AF12"/>
  <c r="AF13"/>
  <c r="AF14"/>
  <c r="AF15"/>
  <c r="AF16"/>
  <c r="AF17"/>
  <c r="AF18"/>
  <c r="AF19"/>
  <c r="AF20"/>
  <c r="AF21"/>
  <c r="AF22"/>
  <c r="AF9"/>
  <c r="BH23"/>
  <c r="BG23"/>
  <c r="BF23"/>
  <c r="BE23"/>
  <c r="G21" l="1"/>
  <c r="BM10" l="1"/>
  <c r="BO10" s="1"/>
  <c r="BD23" l="1"/>
  <c r="BC23"/>
  <c r="BA23"/>
  <c r="AZ23"/>
  <c r="AY23"/>
  <c r="AX23"/>
  <c r="AW23"/>
  <c r="AV23"/>
  <c r="AU23"/>
  <c r="AT23"/>
  <c r="AR23"/>
  <c r="AQ23"/>
  <c r="AP23"/>
  <c r="AO23"/>
  <c r="AM23"/>
  <c r="AL23"/>
  <c r="AJ23"/>
  <c r="AH23"/>
  <c r="AE23"/>
  <c r="AD23"/>
  <c r="AC23"/>
  <c r="AB23"/>
  <c r="Z23"/>
  <c r="Y23"/>
  <c r="W23"/>
  <c r="V23"/>
  <c r="U23"/>
  <c r="S23"/>
  <c r="R23"/>
  <c r="O23"/>
  <c r="N23"/>
  <c r="L23"/>
  <c r="K23"/>
  <c r="I23"/>
  <c r="H23"/>
  <c r="F23"/>
  <c r="E23"/>
  <c r="C23"/>
  <c r="B23"/>
  <c r="BM22"/>
  <c r="BN22"/>
  <c r="AS22"/>
  <c r="AN22"/>
  <c r="AA22"/>
  <c r="X22"/>
  <c r="P22"/>
  <c r="M22"/>
  <c r="J22"/>
  <c r="G22"/>
  <c r="D22"/>
  <c r="BM21"/>
  <c r="AN21"/>
  <c r="AA21"/>
  <c r="X21"/>
  <c r="P21"/>
  <c r="M21"/>
  <c r="J21"/>
  <c r="D21"/>
  <c r="BM20"/>
  <c r="BN20"/>
  <c r="AS20"/>
  <c r="AN20"/>
  <c r="BO20"/>
  <c r="AA20"/>
  <c r="X20"/>
  <c r="P20"/>
  <c r="M20"/>
  <c r="J20"/>
  <c r="G20"/>
  <c r="D20"/>
  <c r="BM19"/>
  <c r="AN19"/>
  <c r="AA19"/>
  <c r="X19"/>
  <c r="P19"/>
  <c r="M19"/>
  <c r="J19"/>
  <c r="G19"/>
  <c r="D19"/>
  <c r="BM18"/>
  <c r="BO18" s="1"/>
  <c r="BN18"/>
  <c r="AS18"/>
  <c r="AN18"/>
  <c r="AA18"/>
  <c r="P18"/>
  <c r="M18"/>
  <c r="J18"/>
  <c r="G18"/>
  <c r="D18"/>
  <c r="BM17"/>
  <c r="AN17"/>
  <c r="AA17"/>
  <c r="X17"/>
  <c r="P17"/>
  <c r="M17"/>
  <c r="J17"/>
  <c r="D17"/>
  <c r="BM16"/>
  <c r="BO16" s="1"/>
  <c r="AS16"/>
  <c r="AN16"/>
  <c r="BN16"/>
  <c r="AA16"/>
  <c r="X16"/>
  <c r="P16"/>
  <c r="M16"/>
  <c r="J16"/>
  <c r="G16"/>
  <c r="D16"/>
  <c r="BM15"/>
  <c r="AN15"/>
  <c r="AA15"/>
  <c r="X15"/>
  <c r="P15"/>
  <c r="M15"/>
  <c r="J15"/>
  <c r="G15"/>
  <c r="D15"/>
  <c r="BM14"/>
  <c r="BN14"/>
  <c r="AS14"/>
  <c r="AN14"/>
  <c r="AA14"/>
  <c r="X14"/>
  <c r="P14"/>
  <c r="M14"/>
  <c r="J14"/>
  <c r="G14"/>
  <c r="D14"/>
  <c r="BM13"/>
  <c r="BN13"/>
  <c r="AS13"/>
  <c r="AN13"/>
  <c r="AA13"/>
  <c r="X13"/>
  <c r="P13"/>
  <c r="M13"/>
  <c r="J13"/>
  <c r="G13"/>
  <c r="D13"/>
  <c r="BM12"/>
  <c r="BO12" s="1"/>
  <c r="BL12"/>
  <c r="BN12" s="1"/>
  <c r="AS12"/>
  <c r="AN12"/>
  <c r="AA12"/>
  <c r="P12"/>
  <c r="M12"/>
  <c r="J12"/>
  <c r="G12"/>
  <c r="D12"/>
  <c r="BM11"/>
  <c r="BL11"/>
  <c r="AN11"/>
  <c r="AA11"/>
  <c r="X11"/>
  <c r="P11"/>
  <c r="M11"/>
  <c r="J11"/>
  <c r="G11"/>
  <c r="D11"/>
  <c r="BL10"/>
  <c r="AN10"/>
  <c r="AA10"/>
  <c r="X10"/>
  <c r="P10"/>
  <c r="M10"/>
  <c r="J10"/>
  <c r="G10"/>
  <c r="D10"/>
  <c r="BM9"/>
  <c r="AN9"/>
  <c r="AA9"/>
  <c r="P9"/>
  <c r="M9"/>
  <c r="J9"/>
  <c r="G9"/>
  <c r="D9"/>
  <c r="AS23" l="1"/>
  <c r="BO17"/>
  <c r="X23"/>
  <c r="BN10"/>
  <c r="BQ10" s="1"/>
  <c r="BL23"/>
  <c r="BN17"/>
  <c r="BQ17" s="1"/>
  <c r="BN19"/>
  <c r="D23"/>
  <c r="J23"/>
  <c r="P23"/>
  <c r="G23"/>
  <c r="M23"/>
  <c r="BN11"/>
  <c r="BN21"/>
  <c r="BN15"/>
  <c r="BQ12"/>
  <c r="AF23"/>
  <c r="BQ18"/>
  <c r="BQ20"/>
  <c r="AA23"/>
  <c r="BO22"/>
  <c r="BQ22" s="1"/>
  <c r="BO21"/>
  <c r="BO19"/>
  <c r="BQ19" s="1"/>
  <c r="BO15"/>
  <c r="BO14"/>
  <c r="BQ14" s="1"/>
  <c r="BO13"/>
  <c r="BQ13" s="1"/>
  <c r="BO11"/>
  <c r="BM23"/>
  <c r="AG23"/>
  <c r="BO9"/>
  <c r="BQ16"/>
  <c r="BN9"/>
  <c r="AT10" i="5"/>
  <c r="AT11"/>
  <c r="AT12"/>
  <c r="AT13"/>
  <c r="AT14"/>
  <c r="AT15"/>
  <c r="AT16"/>
  <c r="AT17"/>
  <c r="AT18"/>
  <c r="AT19"/>
  <c r="AT20"/>
  <c r="AT21"/>
  <c r="AT22"/>
  <c r="AT9"/>
  <c r="BN23" i="6" l="1"/>
  <c r="BQ21"/>
  <c r="BQ15"/>
  <c r="BQ11"/>
  <c r="BQ9"/>
  <c r="BO23"/>
  <c r="BK23" i="5"/>
  <c r="BJ23"/>
  <c r="BH23"/>
  <c r="BG23"/>
  <c r="BF23"/>
  <c r="BE23"/>
  <c r="BD23"/>
  <c r="BC23"/>
  <c r="BB23"/>
  <c r="BA23"/>
  <c r="AX23"/>
  <c r="AY23" s="1"/>
  <c r="AW23"/>
  <c r="AV23"/>
  <c r="AU23"/>
  <c r="AS23"/>
  <c r="AR23"/>
  <c r="AQ23"/>
  <c r="AO23"/>
  <c r="AL23"/>
  <c r="AK23"/>
  <c r="AJ23"/>
  <c r="AI23"/>
  <c r="AF23"/>
  <c r="AG23" s="1"/>
  <c r="AE23"/>
  <c r="AC23"/>
  <c r="AB23"/>
  <c r="Z23"/>
  <c r="AA23" s="1"/>
  <c r="Y23"/>
  <c r="X23"/>
  <c r="V23"/>
  <c r="U23"/>
  <c r="S23"/>
  <c r="T23" s="1"/>
  <c r="R23"/>
  <c r="O23"/>
  <c r="P23" s="1"/>
  <c r="N23"/>
  <c r="L23"/>
  <c r="K23"/>
  <c r="I23"/>
  <c r="J23" s="1"/>
  <c r="H23"/>
  <c r="F23"/>
  <c r="E23"/>
  <c r="C23"/>
  <c r="D23" s="1"/>
  <c r="B23"/>
  <c r="BM22"/>
  <c r="BL22"/>
  <c r="AY22"/>
  <c r="AN22"/>
  <c r="AM22"/>
  <c r="BN22" s="1"/>
  <c r="AG22"/>
  <c r="AD22"/>
  <c r="AA22"/>
  <c r="T22"/>
  <c r="P22"/>
  <c r="M22"/>
  <c r="J22"/>
  <c r="G22"/>
  <c r="D22"/>
  <c r="BM21"/>
  <c r="BL21"/>
  <c r="AN21"/>
  <c r="BO21" s="1"/>
  <c r="AM21"/>
  <c r="AG21"/>
  <c r="AA21"/>
  <c r="P21"/>
  <c r="M21"/>
  <c r="J21"/>
  <c r="D21"/>
  <c r="BM20"/>
  <c r="BL20"/>
  <c r="AY20"/>
  <c r="AN20"/>
  <c r="AM20"/>
  <c r="BN20" s="1"/>
  <c r="AG20"/>
  <c r="AA20"/>
  <c r="T20"/>
  <c r="P20"/>
  <c r="M20"/>
  <c r="J20"/>
  <c r="G20"/>
  <c r="D20"/>
  <c r="BM19"/>
  <c r="BL19"/>
  <c r="AN19"/>
  <c r="AM19"/>
  <c r="BN19" s="1"/>
  <c r="AG19"/>
  <c r="AA19"/>
  <c r="P19"/>
  <c r="M19"/>
  <c r="J19"/>
  <c r="G19"/>
  <c r="D19"/>
  <c r="BN18"/>
  <c r="BM18"/>
  <c r="BL18"/>
  <c r="AY18"/>
  <c r="AN18"/>
  <c r="BO18" s="1"/>
  <c r="BQ18" s="1"/>
  <c r="AM18"/>
  <c r="AG18"/>
  <c r="P18"/>
  <c r="M18"/>
  <c r="J18"/>
  <c r="G18"/>
  <c r="D18"/>
  <c r="BM17"/>
  <c r="BL17"/>
  <c r="AN17"/>
  <c r="AM17"/>
  <c r="BN17" s="1"/>
  <c r="AG17"/>
  <c r="AA17"/>
  <c r="T17"/>
  <c r="P17"/>
  <c r="M17"/>
  <c r="J17"/>
  <c r="D17"/>
  <c r="BM16"/>
  <c r="BL16"/>
  <c r="AY16"/>
  <c r="AN16"/>
  <c r="AM16"/>
  <c r="BN16" s="1"/>
  <c r="AG16"/>
  <c r="AA16"/>
  <c r="T16"/>
  <c r="P16"/>
  <c r="M16"/>
  <c r="J16"/>
  <c r="G16"/>
  <c r="D16"/>
  <c r="BM15"/>
  <c r="BL15"/>
  <c r="AN15"/>
  <c r="BO15" s="1"/>
  <c r="AM15"/>
  <c r="BN15" s="1"/>
  <c r="AG15"/>
  <c r="AA15"/>
  <c r="P15"/>
  <c r="M15"/>
  <c r="J15"/>
  <c r="G15"/>
  <c r="D15"/>
  <c r="BM14"/>
  <c r="BL14"/>
  <c r="AY14"/>
  <c r="AN14"/>
  <c r="AM14"/>
  <c r="BN14" s="1"/>
  <c r="AG14"/>
  <c r="AA14"/>
  <c r="P14"/>
  <c r="M14"/>
  <c r="J14"/>
  <c r="G14"/>
  <c r="D14"/>
  <c r="BM13"/>
  <c r="BL13"/>
  <c r="AY13"/>
  <c r="AN13"/>
  <c r="AM13"/>
  <c r="AG13"/>
  <c r="AD13"/>
  <c r="AA13"/>
  <c r="P13"/>
  <c r="M13"/>
  <c r="J13"/>
  <c r="G13"/>
  <c r="D13"/>
  <c r="BM12"/>
  <c r="BL12"/>
  <c r="AY12"/>
  <c r="AN12"/>
  <c r="AM12"/>
  <c r="AG12"/>
  <c r="P12"/>
  <c r="M12"/>
  <c r="J12"/>
  <c r="G12"/>
  <c r="D12"/>
  <c r="BM11"/>
  <c r="BL11"/>
  <c r="AN11"/>
  <c r="AM11"/>
  <c r="BN11" s="1"/>
  <c r="AG11"/>
  <c r="AA11"/>
  <c r="P11"/>
  <c r="M11"/>
  <c r="J11"/>
  <c r="G11"/>
  <c r="D11"/>
  <c r="BM10"/>
  <c r="BL10"/>
  <c r="AN10"/>
  <c r="AM10"/>
  <c r="AG10"/>
  <c r="AA10"/>
  <c r="T10"/>
  <c r="P10"/>
  <c r="M10"/>
  <c r="J10"/>
  <c r="G10"/>
  <c r="D10"/>
  <c r="BM9"/>
  <c r="BL9"/>
  <c r="BL23" s="1"/>
  <c r="AN9"/>
  <c r="AM9"/>
  <c r="AG9"/>
  <c r="AD9"/>
  <c r="T9"/>
  <c r="P9"/>
  <c r="M9"/>
  <c r="J9"/>
  <c r="G9"/>
  <c r="D9"/>
  <c r="G23" l="1"/>
  <c r="M23"/>
  <c r="AD23"/>
  <c r="AM23"/>
  <c r="BN10"/>
  <c r="BO11"/>
  <c r="BQ11" s="1"/>
  <c r="BN12"/>
  <c r="BQ21"/>
  <c r="BO10"/>
  <c r="BN13"/>
  <c r="BN21"/>
  <c r="BQ23" i="6"/>
  <c r="BO22" i="5"/>
  <c r="BQ22" s="1"/>
  <c r="BO20"/>
  <c r="BO19"/>
  <c r="BQ19" s="1"/>
  <c r="BO17"/>
  <c r="BQ17" s="1"/>
  <c r="BO16"/>
  <c r="BQ16" s="1"/>
  <c r="BO14"/>
  <c r="BO13"/>
  <c r="BQ13" s="1"/>
  <c r="BO12"/>
  <c r="BQ12" s="1"/>
  <c r="BM23"/>
  <c r="AN23"/>
  <c r="BQ14"/>
  <c r="BQ10"/>
  <c r="BQ15"/>
  <c r="BQ20"/>
  <c r="BO9"/>
  <c r="BN9"/>
  <c r="BN23" s="1"/>
  <c r="BL12" i="4"/>
  <c r="BL13"/>
  <c r="BL14"/>
  <c r="BL15"/>
  <c r="BL16"/>
  <c r="BL17"/>
  <c r="BL18"/>
  <c r="BL19"/>
  <c r="BL20"/>
  <c r="BL21"/>
  <c r="BL22"/>
  <c r="BL11"/>
  <c r="BK23"/>
  <c r="BJ23"/>
  <c r="BQ9" i="5" l="1"/>
  <c r="BQ23" s="1"/>
  <c r="BO23"/>
  <c r="BH23" i="4"/>
  <c r="BG23"/>
  <c r="BF23"/>
  <c r="BE23"/>
  <c r="BD23"/>
  <c r="BC23"/>
  <c r="BB23"/>
  <c r="BA23"/>
  <c r="AX23"/>
  <c r="AY23" s="1"/>
  <c r="AW23"/>
  <c r="AV23"/>
  <c r="AU23"/>
  <c r="AS23"/>
  <c r="AR23"/>
  <c r="AQ23"/>
  <c r="AO23"/>
  <c r="AL23"/>
  <c r="AK23"/>
  <c r="AJ23"/>
  <c r="AI23"/>
  <c r="AF23"/>
  <c r="AE23"/>
  <c r="AC23"/>
  <c r="AB23"/>
  <c r="Z23"/>
  <c r="Y23"/>
  <c r="X23"/>
  <c r="V23"/>
  <c r="U23"/>
  <c r="S23"/>
  <c r="R23"/>
  <c r="O23"/>
  <c r="N23"/>
  <c r="L23"/>
  <c r="K23"/>
  <c r="I23"/>
  <c r="H23"/>
  <c r="F23"/>
  <c r="E23"/>
  <c r="C23"/>
  <c r="B23"/>
  <c r="BM22"/>
  <c r="AY22"/>
  <c r="AN22"/>
  <c r="AM22"/>
  <c r="BN22" s="1"/>
  <c r="AG22"/>
  <c r="AD22"/>
  <c r="AA22"/>
  <c r="T22"/>
  <c r="P22"/>
  <c r="M22"/>
  <c r="J22"/>
  <c r="G22"/>
  <c r="D22"/>
  <c r="BM21"/>
  <c r="AN21"/>
  <c r="AM21"/>
  <c r="BN21" s="1"/>
  <c r="AG21"/>
  <c r="AA21"/>
  <c r="P21"/>
  <c r="M21"/>
  <c r="J21"/>
  <c r="D21"/>
  <c r="BM20"/>
  <c r="AY20"/>
  <c r="AN20"/>
  <c r="AM20"/>
  <c r="BN20" s="1"/>
  <c r="AG20"/>
  <c r="AA20"/>
  <c r="T20"/>
  <c r="P20"/>
  <c r="M20"/>
  <c r="J20"/>
  <c r="G20"/>
  <c r="D20"/>
  <c r="BM19"/>
  <c r="AN19"/>
  <c r="AM19"/>
  <c r="BN19" s="1"/>
  <c r="AG19"/>
  <c r="AA19"/>
  <c r="P19"/>
  <c r="M19"/>
  <c r="J19"/>
  <c r="G19"/>
  <c r="D19"/>
  <c r="BM18"/>
  <c r="AY18"/>
  <c r="AN18"/>
  <c r="AM18"/>
  <c r="AG18"/>
  <c r="P18"/>
  <c r="M18"/>
  <c r="J18"/>
  <c r="G18"/>
  <c r="D18"/>
  <c r="BM17"/>
  <c r="AN17"/>
  <c r="AM17"/>
  <c r="BN17" s="1"/>
  <c r="AG17"/>
  <c r="AA17"/>
  <c r="T17"/>
  <c r="P17"/>
  <c r="M17"/>
  <c r="J17"/>
  <c r="D17"/>
  <c r="BM16"/>
  <c r="AY16"/>
  <c r="AN16"/>
  <c r="AM16"/>
  <c r="BN16" s="1"/>
  <c r="AG16"/>
  <c r="AA16"/>
  <c r="T16"/>
  <c r="P16"/>
  <c r="M16"/>
  <c r="J16"/>
  <c r="G16"/>
  <c r="D16"/>
  <c r="BM15"/>
  <c r="AN15"/>
  <c r="AM15"/>
  <c r="BN15" s="1"/>
  <c r="AG15"/>
  <c r="AA15"/>
  <c r="P15"/>
  <c r="M15"/>
  <c r="J15"/>
  <c r="G15"/>
  <c r="D15"/>
  <c r="BM14"/>
  <c r="AY14"/>
  <c r="AN14"/>
  <c r="AM14"/>
  <c r="AG14"/>
  <c r="AA14"/>
  <c r="P14"/>
  <c r="M14"/>
  <c r="J14"/>
  <c r="G14"/>
  <c r="D14"/>
  <c r="BM13"/>
  <c r="AY13"/>
  <c r="AN13"/>
  <c r="AM13"/>
  <c r="AG13"/>
  <c r="AD13"/>
  <c r="AA13"/>
  <c r="P13"/>
  <c r="M13"/>
  <c r="J13"/>
  <c r="G13"/>
  <c r="D13"/>
  <c r="BM12"/>
  <c r="AY12"/>
  <c r="AN12"/>
  <c r="AM12"/>
  <c r="BN12" s="1"/>
  <c r="AG12"/>
  <c r="P12"/>
  <c r="M12"/>
  <c r="J12"/>
  <c r="G12"/>
  <c r="D12"/>
  <c r="BM11"/>
  <c r="AN11"/>
  <c r="AM11"/>
  <c r="BN11" s="1"/>
  <c r="AG11"/>
  <c r="AA11"/>
  <c r="P11"/>
  <c r="M11"/>
  <c r="J11"/>
  <c r="G11"/>
  <c r="D11"/>
  <c r="BM10"/>
  <c r="BL10"/>
  <c r="AN10"/>
  <c r="AM10"/>
  <c r="AG10"/>
  <c r="AA10"/>
  <c r="T10"/>
  <c r="P10"/>
  <c r="M10"/>
  <c r="J10"/>
  <c r="G10"/>
  <c r="D10"/>
  <c r="BM9"/>
  <c r="BL9"/>
  <c r="AN9"/>
  <c r="AM9"/>
  <c r="AG9"/>
  <c r="AD9"/>
  <c r="T9"/>
  <c r="P9"/>
  <c r="M9"/>
  <c r="J9"/>
  <c r="G9"/>
  <c r="D9"/>
  <c r="BN10" l="1"/>
  <c r="P23"/>
  <c r="BO15"/>
  <c r="BQ15" s="1"/>
  <c r="G23"/>
  <c r="J23"/>
  <c r="AA23"/>
  <c r="BN18"/>
  <c r="BN13"/>
  <c r="BO10"/>
  <c r="BQ10" s="1"/>
  <c r="BN14"/>
  <c r="BL23"/>
  <c r="T23"/>
  <c r="AG23"/>
  <c r="D23"/>
  <c r="AM23"/>
  <c r="BO22"/>
  <c r="BO21"/>
  <c r="BQ21" s="1"/>
  <c r="BO20"/>
  <c r="BQ20" s="1"/>
  <c r="BO19"/>
  <c r="BQ19" s="1"/>
  <c r="BO18"/>
  <c r="AD23"/>
  <c r="BO17"/>
  <c r="BQ17" s="1"/>
  <c r="BO16"/>
  <c r="BQ16" s="1"/>
  <c r="BO14"/>
  <c r="BO13"/>
  <c r="BO12"/>
  <c r="BQ12" s="1"/>
  <c r="BO11"/>
  <c r="BQ11" s="1"/>
  <c r="BM23"/>
  <c r="AN23"/>
  <c r="M23"/>
  <c r="BO9"/>
  <c r="BQ22"/>
  <c r="BN9"/>
  <c r="CQ14" i="3"/>
  <c r="CQ17"/>
  <c r="CP11"/>
  <c r="CP16"/>
  <c r="CP20"/>
  <c r="CN23"/>
  <c r="CH23"/>
  <c r="CG23"/>
  <c r="CF23"/>
  <c r="CE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D23"/>
  <c r="BE23" s="1"/>
  <c r="BC23"/>
  <c r="AZ23"/>
  <c r="AY23"/>
  <c r="AX23"/>
  <c r="AW23"/>
  <c r="AU23"/>
  <c r="AT23"/>
  <c r="AS23"/>
  <c r="AQ23"/>
  <c r="AN23"/>
  <c r="AM23"/>
  <c r="AL23"/>
  <c r="AK23"/>
  <c r="AJ23"/>
  <c r="AI23"/>
  <c r="AH23"/>
  <c r="AF23"/>
  <c r="AG23" s="1"/>
  <c r="AE23"/>
  <c r="AC23"/>
  <c r="AB23"/>
  <c r="AD23" s="1"/>
  <c r="Y23"/>
  <c r="Z23" s="1"/>
  <c r="X23"/>
  <c r="W23"/>
  <c r="U23"/>
  <c r="V23" s="1"/>
  <c r="T23"/>
  <c r="R23"/>
  <c r="Q23"/>
  <c r="S23" s="1"/>
  <c r="O23"/>
  <c r="P23" s="1"/>
  <c r="N23"/>
  <c r="L23"/>
  <c r="K23"/>
  <c r="M23" s="1"/>
  <c r="I23"/>
  <c r="J23" s="1"/>
  <c r="H23"/>
  <c r="F23"/>
  <c r="E23"/>
  <c r="G23" s="1"/>
  <c r="C23"/>
  <c r="D23" s="1"/>
  <c r="B23"/>
  <c r="CJ22"/>
  <c r="CI22"/>
  <c r="BE22"/>
  <c r="AP22"/>
  <c r="AO22"/>
  <c r="CK22" s="1"/>
  <c r="AG22"/>
  <c r="AD22"/>
  <c r="Z22"/>
  <c r="S22"/>
  <c r="P22"/>
  <c r="M22"/>
  <c r="J22"/>
  <c r="G22"/>
  <c r="D22"/>
  <c r="CJ21"/>
  <c r="CL21" s="1"/>
  <c r="CQ21" s="1"/>
  <c r="CI21"/>
  <c r="BE21"/>
  <c r="AP21"/>
  <c r="AO21"/>
  <c r="CK21" s="1"/>
  <c r="AG21"/>
  <c r="Z21"/>
  <c r="S21"/>
  <c r="P21"/>
  <c r="M21"/>
  <c r="J21"/>
  <c r="G21"/>
  <c r="D21"/>
  <c r="CJ20"/>
  <c r="CI20"/>
  <c r="BE20"/>
  <c r="AP20"/>
  <c r="CL20" s="1"/>
  <c r="CQ20" s="1"/>
  <c r="AO20"/>
  <c r="AG20"/>
  <c r="Z20"/>
  <c r="S20"/>
  <c r="P20"/>
  <c r="M20"/>
  <c r="J20"/>
  <c r="G20"/>
  <c r="D20"/>
  <c r="CJ19"/>
  <c r="CP19" s="1"/>
  <c r="CI19"/>
  <c r="BE19"/>
  <c r="AP19"/>
  <c r="CL19" s="1"/>
  <c r="CQ19" s="1"/>
  <c r="AO19"/>
  <c r="AG19"/>
  <c r="Z19"/>
  <c r="V19"/>
  <c r="S19"/>
  <c r="P19"/>
  <c r="M19"/>
  <c r="J19"/>
  <c r="G19"/>
  <c r="D19"/>
  <c r="CJ18"/>
  <c r="CP18" s="1"/>
  <c r="CI18"/>
  <c r="BE18"/>
  <c r="AP18"/>
  <c r="CL18" s="1"/>
  <c r="CQ18" s="1"/>
  <c r="AO18"/>
  <c r="CK18" s="1"/>
  <c r="AG18"/>
  <c r="S18"/>
  <c r="P18"/>
  <c r="M18"/>
  <c r="J18"/>
  <c r="G18"/>
  <c r="D18"/>
  <c r="CJ17"/>
  <c r="CL17" s="1"/>
  <c r="CI17"/>
  <c r="BE17"/>
  <c r="AP17"/>
  <c r="AO17"/>
  <c r="CK17" s="1"/>
  <c r="AG17"/>
  <c r="Z17"/>
  <c r="S17"/>
  <c r="P17"/>
  <c r="M17"/>
  <c r="J17"/>
  <c r="D17"/>
  <c r="CJ16"/>
  <c r="CI16"/>
  <c r="BE16"/>
  <c r="AP16"/>
  <c r="CL16" s="1"/>
  <c r="CQ16" s="1"/>
  <c r="AO16"/>
  <c r="AG16"/>
  <c r="Z16"/>
  <c r="S16"/>
  <c r="P16"/>
  <c r="M16"/>
  <c r="J16"/>
  <c r="G16"/>
  <c r="D16"/>
  <c r="CK15"/>
  <c r="CJ15"/>
  <c r="CP15" s="1"/>
  <c r="CI15"/>
  <c r="BE15"/>
  <c r="AP15"/>
  <c r="CL15" s="1"/>
  <c r="CQ15" s="1"/>
  <c r="AO15"/>
  <c r="AG15"/>
  <c r="Z15"/>
  <c r="S15"/>
  <c r="P15"/>
  <c r="M15"/>
  <c r="J15"/>
  <c r="G15"/>
  <c r="D15"/>
  <c r="CJ14"/>
  <c r="CL14" s="1"/>
  <c r="CI14"/>
  <c r="BE14"/>
  <c r="AP14"/>
  <c r="AO14"/>
  <c r="CK14" s="1"/>
  <c r="AG14"/>
  <c r="Z14"/>
  <c r="S14"/>
  <c r="P14"/>
  <c r="M14"/>
  <c r="J14"/>
  <c r="G14"/>
  <c r="D14"/>
  <c r="CJ13"/>
  <c r="CP13" s="1"/>
  <c r="CI13"/>
  <c r="CK13" s="1"/>
  <c r="BE13"/>
  <c r="AP13"/>
  <c r="CL13" s="1"/>
  <c r="CQ13" s="1"/>
  <c r="AO13"/>
  <c r="AG13"/>
  <c r="AD13"/>
  <c r="Z13"/>
  <c r="S13"/>
  <c r="P13"/>
  <c r="M13"/>
  <c r="J13"/>
  <c r="G13"/>
  <c r="D13"/>
  <c r="CJ12"/>
  <c r="CP12" s="1"/>
  <c r="CI12"/>
  <c r="CK12" s="1"/>
  <c r="BE12"/>
  <c r="AP12"/>
  <c r="CL12" s="1"/>
  <c r="CQ12" s="1"/>
  <c r="AO12"/>
  <c r="AG12"/>
  <c r="V12"/>
  <c r="S12"/>
  <c r="P12"/>
  <c r="M12"/>
  <c r="J12"/>
  <c r="G12"/>
  <c r="D12"/>
  <c r="CJ11"/>
  <c r="CL11" s="1"/>
  <c r="CQ11" s="1"/>
  <c r="CI11"/>
  <c r="BE11"/>
  <c r="AP11"/>
  <c r="AO11"/>
  <c r="CK11" s="1"/>
  <c r="AG11"/>
  <c r="Z11"/>
  <c r="V11"/>
  <c r="S11"/>
  <c r="P11"/>
  <c r="M11"/>
  <c r="J11"/>
  <c r="G11"/>
  <c r="D11"/>
  <c r="CJ10"/>
  <c r="CL10" s="1"/>
  <c r="CQ10" s="1"/>
  <c r="CI10"/>
  <c r="BE10"/>
  <c r="AP10"/>
  <c r="AO10"/>
  <c r="CK10" s="1"/>
  <c r="AG10"/>
  <c r="Z10"/>
  <c r="S10"/>
  <c r="P10"/>
  <c r="M10"/>
  <c r="J10"/>
  <c r="G10"/>
  <c r="D10"/>
  <c r="CJ9"/>
  <c r="CI9"/>
  <c r="BE9"/>
  <c r="AP9"/>
  <c r="CL9" s="1"/>
  <c r="CQ9" s="1"/>
  <c r="AO9"/>
  <c r="AG9"/>
  <c r="AD9"/>
  <c r="S9"/>
  <c r="P9"/>
  <c r="M9"/>
  <c r="J9"/>
  <c r="G9"/>
  <c r="D9"/>
  <c r="CI23" l="1"/>
  <c r="AO23"/>
  <c r="CJ23"/>
  <c r="CP21"/>
  <c r="CP17"/>
  <c r="CP14"/>
  <c r="BQ18" i="4"/>
  <c r="CK16" i="3"/>
  <c r="CK19"/>
  <c r="CP9"/>
  <c r="CP10"/>
  <c r="CK20"/>
  <c r="CL22"/>
  <c r="CQ22" s="1"/>
  <c r="CP22"/>
  <c r="BQ13" i="4"/>
  <c r="BQ14"/>
  <c r="BN23"/>
  <c r="BQ9"/>
  <c r="BO23"/>
  <c r="CL23" i="3"/>
  <c r="AP23"/>
  <c r="CK9"/>
  <c r="AN11" i="2"/>
  <c r="CK23" i="3" l="1"/>
  <c r="BQ23" i="4"/>
  <c r="BK10" i="2"/>
  <c r="BK11"/>
  <c r="BK12"/>
  <c r="BK13"/>
  <c r="BK14"/>
  <c r="BK15"/>
  <c r="BK16"/>
  <c r="BK17"/>
  <c r="BK18"/>
  <c r="BK19"/>
  <c r="BK20"/>
  <c r="BK21"/>
  <c r="BK22"/>
  <c r="BK9"/>
  <c r="BJ10"/>
  <c r="BJ11"/>
  <c r="BJ12"/>
  <c r="BJ13"/>
  <c r="BJ14"/>
  <c r="BJ15"/>
  <c r="BJ16"/>
  <c r="BJ17"/>
  <c r="BJ18"/>
  <c r="BJ19"/>
  <c r="BJ20"/>
  <c r="BJ21"/>
  <c r="BJ22"/>
  <c r="BJ9"/>
  <c r="AN10"/>
  <c r="BM10" s="1"/>
  <c r="AN12"/>
  <c r="BM12" s="1"/>
  <c r="AN13"/>
  <c r="AN14"/>
  <c r="AN15"/>
  <c r="AN16"/>
  <c r="AN17"/>
  <c r="AN18"/>
  <c r="AN19"/>
  <c r="AN20"/>
  <c r="AN21"/>
  <c r="AN22"/>
  <c r="AN9"/>
  <c r="AM10"/>
  <c r="AM11"/>
  <c r="AM12"/>
  <c r="AM13"/>
  <c r="AM14"/>
  <c r="AM15"/>
  <c r="AM16"/>
  <c r="AM17"/>
  <c r="AM18"/>
  <c r="AM19"/>
  <c r="AM20"/>
  <c r="AM21"/>
  <c r="AM22"/>
  <c r="AM9"/>
  <c r="BH23"/>
  <c r="BG23"/>
  <c r="BF23"/>
  <c r="BE23"/>
  <c r="BD23"/>
  <c r="BC23"/>
  <c r="BB23"/>
  <c r="BA23"/>
  <c r="AX23"/>
  <c r="AW23"/>
  <c r="AV23"/>
  <c r="AU23"/>
  <c r="AS23"/>
  <c r="AR23"/>
  <c r="AQ23"/>
  <c r="AO23"/>
  <c r="AL23"/>
  <c r="AK23"/>
  <c r="AJ23"/>
  <c r="AI23"/>
  <c r="AF23"/>
  <c r="AE23"/>
  <c r="AC23"/>
  <c r="AB23"/>
  <c r="Z23"/>
  <c r="Y23"/>
  <c r="X23"/>
  <c r="V23"/>
  <c r="U23"/>
  <c r="S23"/>
  <c r="R23"/>
  <c r="O23"/>
  <c r="N23"/>
  <c r="L23"/>
  <c r="K23"/>
  <c r="I23"/>
  <c r="H23"/>
  <c r="F23"/>
  <c r="E23"/>
  <c r="C23"/>
  <c r="B23"/>
  <c r="AY22"/>
  <c r="AG22"/>
  <c r="AD22"/>
  <c r="AA22"/>
  <c r="T22"/>
  <c r="P22"/>
  <c r="M22"/>
  <c r="J22"/>
  <c r="G22"/>
  <c r="D22"/>
  <c r="AY21"/>
  <c r="AG21"/>
  <c r="AA21"/>
  <c r="T21"/>
  <c r="P21"/>
  <c r="M21"/>
  <c r="J21"/>
  <c r="G21"/>
  <c r="D21"/>
  <c r="AY20"/>
  <c r="AG20"/>
  <c r="AA20"/>
  <c r="T20"/>
  <c r="P20"/>
  <c r="M20"/>
  <c r="J20"/>
  <c r="G20"/>
  <c r="D20"/>
  <c r="AY19"/>
  <c r="AG19"/>
  <c r="AA19"/>
  <c r="W19"/>
  <c r="T19"/>
  <c r="P19"/>
  <c r="M19"/>
  <c r="J19"/>
  <c r="G19"/>
  <c r="D19"/>
  <c r="AY18"/>
  <c r="AG18"/>
  <c r="T18"/>
  <c r="P18"/>
  <c r="M18"/>
  <c r="J18"/>
  <c r="G18"/>
  <c r="D18"/>
  <c r="AY17"/>
  <c r="AG17"/>
  <c r="AA17"/>
  <c r="T17"/>
  <c r="P17"/>
  <c r="M17"/>
  <c r="J17"/>
  <c r="D17"/>
  <c r="AY16"/>
  <c r="AG16"/>
  <c r="AA16"/>
  <c r="T16"/>
  <c r="P16"/>
  <c r="M16"/>
  <c r="J16"/>
  <c r="G16"/>
  <c r="D16"/>
  <c r="AY15"/>
  <c r="AG15"/>
  <c r="AA15"/>
  <c r="T15"/>
  <c r="P15"/>
  <c r="M15"/>
  <c r="J15"/>
  <c r="G15"/>
  <c r="D15"/>
  <c r="AY14"/>
  <c r="AG14"/>
  <c r="AA14"/>
  <c r="T14"/>
  <c r="P14"/>
  <c r="M14"/>
  <c r="J14"/>
  <c r="G14"/>
  <c r="D14"/>
  <c r="AY13"/>
  <c r="AG13"/>
  <c r="AD13"/>
  <c r="AA13"/>
  <c r="T13"/>
  <c r="P13"/>
  <c r="M13"/>
  <c r="J13"/>
  <c r="G13"/>
  <c r="D13"/>
  <c r="AY12"/>
  <c r="AG12"/>
  <c r="W12"/>
  <c r="T12"/>
  <c r="P12"/>
  <c r="M12"/>
  <c r="J12"/>
  <c r="G12"/>
  <c r="D12"/>
  <c r="AY11"/>
  <c r="AG11"/>
  <c r="AA11"/>
  <c r="W11"/>
  <c r="T11"/>
  <c r="P11"/>
  <c r="M11"/>
  <c r="J11"/>
  <c r="G11"/>
  <c r="D11"/>
  <c r="AY10"/>
  <c r="AG10"/>
  <c r="AA10"/>
  <c r="T10"/>
  <c r="P10"/>
  <c r="M10"/>
  <c r="J10"/>
  <c r="G10"/>
  <c r="D10"/>
  <c r="AY9"/>
  <c r="AG9"/>
  <c r="AD9"/>
  <c r="T9"/>
  <c r="P9"/>
  <c r="M9"/>
  <c r="J9"/>
  <c r="G9"/>
  <c r="D9"/>
  <c r="CN23" i="1"/>
  <c r="CH23"/>
  <c r="CG23"/>
  <c r="CF23"/>
  <c r="CE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D23"/>
  <c r="BC23"/>
  <c r="AZ23"/>
  <c r="AY23"/>
  <c r="AX23"/>
  <c r="AW23"/>
  <c r="AU23"/>
  <c r="AT23"/>
  <c r="AS23"/>
  <c r="AQ23"/>
  <c r="AN23"/>
  <c r="AM23"/>
  <c r="AL23"/>
  <c r="AK23"/>
  <c r="AJ23"/>
  <c r="AI23"/>
  <c r="AH23"/>
  <c r="AF23"/>
  <c r="AG23" s="1"/>
  <c r="AE23"/>
  <c r="AC23"/>
  <c r="AD23" s="1"/>
  <c r="AB23"/>
  <c r="Z23"/>
  <c r="Y23"/>
  <c r="X23"/>
  <c r="W23"/>
  <c r="V23"/>
  <c r="U23"/>
  <c r="T23"/>
  <c r="R23"/>
  <c r="S23" s="1"/>
  <c r="Q23"/>
  <c r="O23"/>
  <c r="P23" s="1"/>
  <c r="N23"/>
  <c r="L23"/>
  <c r="M23" s="1"/>
  <c r="K23"/>
  <c r="I23"/>
  <c r="H23"/>
  <c r="J23" s="1"/>
  <c r="F23"/>
  <c r="G23" s="1"/>
  <c r="E23"/>
  <c r="C23"/>
  <c r="D23" s="1"/>
  <c r="B23"/>
  <c r="CJ22"/>
  <c r="CI22"/>
  <c r="BE22"/>
  <c r="AP22"/>
  <c r="CL22" s="1"/>
  <c r="AO22"/>
  <c r="CK22" s="1"/>
  <c r="AG22"/>
  <c r="AD22"/>
  <c r="Z22"/>
  <c r="S22"/>
  <c r="P22"/>
  <c r="M22"/>
  <c r="J22"/>
  <c r="G22"/>
  <c r="D22"/>
  <c r="CJ21"/>
  <c r="CI21"/>
  <c r="BE21"/>
  <c r="AP21"/>
  <c r="AO21"/>
  <c r="CK21" s="1"/>
  <c r="AG21"/>
  <c r="Z21"/>
  <c r="S21"/>
  <c r="P21"/>
  <c r="M21"/>
  <c r="J21"/>
  <c r="G21"/>
  <c r="D21"/>
  <c r="CJ20"/>
  <c r="CI20"/>
  <c r="BE20"/>
  <c r="AP20"/>
  <c r="CL20" s="1"/>
  <c r="AO20"/>
  <c r="CK20" s="1"/>
  <c r="AG20"/>
  <c r="Z20"/>
  <c r="S20"/>
  <c r="P20"/>
  <c r="M20"/>
  <c r="J20"/>
  <c r="G20"/>
  <c r="D20"/>
  <c r="CK19"/>
  <c r="CJ19"/>
  <c r="CI19"/>
  <c r="BE19"/>
  <c r="AP19"/>
  <c r="CL19" s="1"/>
  <c r="AO19"/>
  <c r="AG19"/>
  <c r="Z19"/>
  <c r="V19"/>
  <c r="S19"/>
  <c r="P19"/>
  <c r="M19"/>
  <c r="J19"/>
  <c r="G19"/>
  <c r="D19"/>
  <c r="CK18"/>
  <c r="CJ18"/>
  <c r="CI18"/>
  <c r="BE18"/>
  <c r="AP18"/>
  <c r="CL18" s="1"/>
  <c r="AO18"/>
  <c r="AG18"/>
  <c r="S18"/>
  <c r="P18"/>
  <c r="M18"/>
  <c r="J18"/>
  <c r="G18"/>
  <c r="D18"/>
  <c r="CJ17"/>
  <c r="CI17"/>
  <c r="BE17"/>
  <c r="AP17"/>
  <c r="CL17" s="1"/>
  <c r="AO17"/>
  <c r="CK17" s="1"/>
  <c r="AG17"/>
  <c r="Z17"/>
  <c r="S17"/>
  <c r="P17"/>
  <c r="M17"/>
  <c r="J17"/>
  <c r="D17"/>
  <c r="CL16"/>
  <c r="CJ16"/>
  <c r="CI16"/>
  <c r="CK16" s="1"/>
  <c r="BE16"/>
  <c r="AP16"/>
  <c r="AO16"/>
  <c r="AG16"/>
  <c r="Z16"/>
  <c r="S16"/>
  <c r="P16"/>
  <c r="M16"/>
  <c r="J16"/>
  <c r="G16"/>
  <c r="D16"/>
  <c r="CK15"/>
  <c r="CJ15"/>
  <c r="CI15"/>
  <c r="BE15"/>
  <c r="AP15"/>
  <c r="CL15" s="1"/>
  <c r="AO15"/>
  <c r="AG15"/>
  <c r="Z15"/>
  <c r="S15"/>
  <c r="P15"/>
  <c r="M15"/>
  <c r="J15"/>
  <c r="G15"/>
  <c r="D15"/>
  <c r="CJ14"/>
  <c r="CI14"/>
  <c r="BE14"/>
  <c r="AP14"/>
  <c r="CL14" s="1"/>
  <c r="AO14"/>
  <c r="CK14" s="1"/>
  <c r="AG14"/>
  <c r="Z14"/>
  <c r="S14"/>
  <c r="P14"/>
  <c r="M14"/>
  <c r="J14"/>
  <c r="G14"/>
  <c r="D14"/>
  <c r="CJ13"/>
  <c r="CI13"/>
  <c r="BE13"/>
  <c r="AP13"/>
  <c r="CL13" s="1"/>
  <c r="AO13"/>
  <c r="CK13" s="1"/>
  <c r="AG13"/>
  <c r="AD13"/>
  <c r="Z13"/>
  <c r="S13"/>
  <c r="P13"/>
  <c r="M13"/>
  <c r="J13"/>
  <c r="G13"/>
  <c r="D13"/>
  <c r="CJ12"/>
  <c r="CI12"/>
  <c r="BE12"/>
  <c r="AP12"/>
  <c r="CL12" s="1"/>
  <c r="AO12"/>
  <c r="AG12"/>
  <c r="V12"/>
  <c r="S12"/>
  <c r="P12"/>
  <c r="M12"/>
  <c r="J12"/>
  <c r="G12"/>
  <c r="D12"/>
  <c r="CL11"/>
  <c r="CJ11"/>
  <c r="CI11"/>
  <c r="BE11"/>
  <c r="AP11"/>
  <c r="AO11"/>
  <c r="CK11" s="1"/>
  <c r="AG11"/>
  <c r="Z11"/>
  <c r="V11"/>
  <c r="S11"/>
  <c r="P11"/>
  <c r="M11"/>
  <c r="J11"/>
  <c r="G11"/>
  <c r="D11"/>
  <c r="CL10"/>
  <c r="CJ10"/>
  <c r="CI10"/>
  <c r="BE10"/>
  <c r="AP10"/>
  <c r="AO10"/>
  <c r="CK10" s="1"/>
  <c r="AG10"/>
  <c r="Z10"/>
  <c r="S10"/>
  <c r="P10"/>
  <c r="M10"/>
  <c r="J10"/>
  <c r="G10"/>
  <c r="D10"/>
  <c r="CJ9"/>
  <c r="CI9"/>
  <c r="CI23" s="1"/>
  <c r="BE9"/>
  <c r="AP9"/>
  <c r="AO9"/>
  <c r="AG9"/>
  <c r="AD9"/>
  <c r="S9"/>
  <c r="P9"/>
  <c r="M9"/>
  <c r="J9"/>
  <c r="G9"/>
  <c r="D9"/>
  <c r="AO23" l="1"/>
  <c r="CJ23"/>
  <c r="CK12"/>
  <c r="CL21"/>
  <c r="BE23"/>
  <c r="BL17" i="2"/>
  <c r="AP23" i="1"/>
  <c r="M23" i="2"/>
  <c r="BK23"/>
  <c r="BL22"/>
  <c r="BM21"/>
  <c r="W23"/>
  <c r="AD23"/>
  <c r="BM20"/>
  <c r="BM13"/>
  <c r="AN23"/>
  <c r="AA23"/>
  <c r="AG23"/>
  <c r="BL21"/>
  <c r="BO21" s="1"/>
  <c r="BL19"/>
  <c r="BL18"/>
  <c r="BL16"/>
  <c r="BJ23"/>
  <c r="BL10"/>
  <c r="BO10" s="1"/>
  <c r="BM11"/>
  <c r="BL12"/>
  <c r="BO12" s="1"/>
  <c r="BL15"/>
  <c r="BM19"/>
  <c r="BL20"/>
  <c r="BO20" s="1"/>
  <c r="BM22"/>
  <c r="J23"/>
  <c r="P23"/>
  <c r="AY23"/>
  <c r="BL13"/>
  <c r="BO13" s="1"/>
  <c r="BM17"/>
  <c r="BM18"/>
  <c r="BM9"/>
  <c r="BL11"/>
  <c r="BL14"/>
  <c r="G23"/>
  <c r="BM16"/>
  <c r="BM14"/>
  <c r="BM15"/>
  <c r="T23"/>
  <c r="AM23"/>
  <c r="BL9"/>
  <c r="D23"/>
  <c r="CK9" i="1"/>
  <c r="CK23" s="1"/>
  <c r="CL9"/>
  <c r="CL23" l="1"/>
  <c r="BO17" i="2"/>
  <c r="BO22"/>
  <c r="BO19"/>
  <c r="BO15"/>
  <c r="BO11"/>
  <c r="BO18"/>
  <c r="BO16"/>
  <c r="BO14"/>
  <c r="BL23"/>
  <c r="BM23"/>
  <c r="BO9"/>
  <c r="BO23" l="1"/>
  <c r="CK23" i="26" l="1"/>
  <c r="CM9" l="1"/>
  <c r="CO9" l="1"/>
  <c r="CO23" s="1"/>
  <c r="CM23"/>
  <c r="CN23" s="1"/>
  <c r="CN9"/>
</calcChain>
</file>

<file path=xl/sharedStrings.xml><?xml version="1.0" encoding="utf-8"?>
<sst xmlns="http://schemas.openxmlformats.org/spreadsheetml/2006/main" count="4977" uniqueCount="133">
  <si>
    <t>Анализ собственных доходов муниципальных образований Александровского района на 01 января 2015 года</t>
  </si>
  <si>
    <t>НАИМЕНОВАНИЕ</t>
  </si>
  <si>
    <t>Налог на доходы</t>
  </si>
  <si>
    <t>%</t>
  </si>
  <si>
    <t>Единый с/х</t>
  </si>
  <si>
    <t>Налог на им-во</t>
  </si>
  <si>
    <t>Земельный</t>
  </si>
  <si>
    <t>Арендная</t>
  </si>
  <si>
    <t>Арендная пл.</t>
  </si>
  <si>
    <t>Государст. пошлина</t>
  </si>
  <si>
    <t>Доходы от</t>
  </si>
  <si>
    <t>Акцизы</t>
  </si>
  <si>
    <t>Штрафы</t>
  </si>
  <si>
    <t>Средства от реализации конфискованного имущества</t>
  </si>
  <si>
    <t>Прочие неналоговые</t>
  </si>
  <si>
    <t>Пост.</t>
  </si>
  <si>
    <t>ВСЕГО</t>
  </si>
  <si>
    <t>откл.</t>
  </si>
  <si>
    <t xml:space="preserve">     ФФП с обл.</t>
  </si>
  <si>
    <t>ФФП район</t>
  </si>
  <si>
    <t>Дотации по обеспечению сбалансированности бюджетов</t>
  </si>
  <si>
    <t>ФФП районный</t>
  </si>
  <si>
    <t xml:space="preserve">                                  Субвенции по утилизации отходов</t>
  </si>
  <si>
    <t>ЗАГС</t>
  </si>
  <si>
    <t>Военкомат</t>
  </si>
  <si>
    <t>Прочие субсидии</t>
  </si>
  <si>
    <r>
      <t>Прочие МТ 202</t>
    </r>
    <r>
      <rPr>
        <b/>
        <sz val="10"/>
        <color rgb="FF00B0F0"/>
        <rFont val="Times New Roman"/>
        <family val="1"/>
        <charset val="204"/>
      </rPr>
      <t>040</t>
    </r>
    <r>
      <rPr>
        <b/>
        <sz val="10"/>
        <color rgb="FF00B0F0"/>
        <rFont val="Times New Roman"/>
        <family val="1"/>
        <charset val="204"/>
      </rPr>
      <t>12</t>
    </r>
    <r>
      <rPr>
        <b/>
        <sz val="10"/>
        <color rgb="FF000000"/>
        <rFont val="Times New Roman"/>
        <family val="1"/>
        <charset val="204"/>
      </rPr>
      <t>05</t>
    </r>
  </si>
  <si>
    <t>Межбюджетные трансферты</t>
  </si>
  <si>
    <t>Суб.ремонт дорог</t>
  </si>
  <si>
    <t>Прочие безв.</t>
  </si>
  <si>
    <t>Модернизация ком.инфрастр. (+ Градорегулир.)</t>
  </si>
  <si>
    <t>НВС</t>
  </si>
  <si>
    <t>Парк отдыха</t>
  </si>
  <si>
    <t>Ремонт многоквартирных домов</t>
  </si>
  <si>
    <t>МТ</t>
  </si>
  <si>
    <t>Субвенции на регулирование тарифов</t>
  </si>
  <si>
    <t>Всего безвозмездные</t>
  </si>
  <si>
    <t>отклонение</t>
  </si>
  <si>
    <t>физ.лиц</t>
  </si>
  <si>
    <t>исп.</t>
  </si>
  <si>
    <t>налог</t>
  </si>
  <si>
    <t>налог 0,3%</t>
  </si>
  <si>
    <t>налог 1,5%</t>
  </si>
  <si>
    <t>плата за землю</t>
  </si>
  <si>
    <t>за имущество</t>
  </si>
  <si>
    <t>продажи земли</t>
  </si>
  <si>
    <t>прошлых лет</t>
  </si>
  <si>
    <t>собст.</t>
  </si>
  <si>
    <t>от</t>
  </si>
  <si>
    <t>ДОХОДОВ</t>
  </si>
  <si>
    <t>откл</t>
  </si>
  <si>
    <t>пл.год</t>
  </si>
  <si>
    <t>факт</t>
  </si>
  <si>
    <t>к году</t>
  </si>
  <si>
    <t>пл. год</t>
  </si>
  <si>
    <t>год</t>
  </si>
  <si>
    <t>план</t>
  </si>
  <si>
    <t>план год</t>
  </si>
  <si>
    <t>год.пл.</t>
  </si>
  <si>
    <t>МО Александровский с/с</t>
  </si>
  <si>
    <t>МО Александровский</t>
  </si>
  <si>
    <t>МО Георгиевский с/с</t>
  </si>
  <si>
    <t>МО Добринский с/с</t>
  </si>
  <si>
    <t>МО Ждановский с/с</t>
  </si>
  <si>
    <t>МО Зеленорощенский с/с</t>
  </si>
  <si>
    <t>МО Зеленорощенский</t>
  </si>
  <si>
    <t>МО Каликинский с/с</t>
  </si>
  <si>
    <t>МО Марксовский с/с</t>
  </si>
  <si>
    <t>МО Новомихайловский с/с</t>
  </si>
  <si>
    <t>МО Новомихайловский</t>
  </si>
  <si>
    <t>МО Романовский с/с</t>
  </si>
  <si>
    <t>МО Султакаевский с/с</t>
  </si>
  <si>
    <t>МО Тукаевский с/с</t>
  </si>
  <si>
    <t>МО Хортицкий с/с</t>
  </si>
  <si>
    <t>МО Чебоксаровский с/с</t>
  </si>
  <si>
    <t>МО Яфаровский с/с</t>
  </si>
  <si>
    <t>Исп.: Агишева З.Р. (2-17-99)</t>
  </si>
  <si>
    <t>Анализ собственных доходов муниципальных образований Александровского района на 01 февраля 2015 года</t>
  </si>
  <si>
    <t>Государственная пошлина</t>
  </si>
  <si>
    <t>Субсидии на ремонт дорог</t>
  </si>
  <si>
    <t>налог с организаций</t>
  </si>
  <si>
    <t>налог с физ.лиц</t>
  </si>
  <si>
    <t>Анализ собственных доходов муниципальных образований Александровского района на 01 марта 2015 года</t>
  </si>
  <si>
    <t>На регулирование тарифов</t>
  </si>
  <si>
    <t>Анализ собственных доходов муниципальных образований Александровского района на 01 апреля 2015 года</t>
  </si>
  <si>
    <t>Анализ собственных доходов муниципальных образований Александровского района на 01 мая 2015 года</t>
  </si>
  <si>
    <t>Развитие системы градорегулирования</t>
  </si>
  <si>
    <t>Парк</t>
  </si>
  <si>
    <t>МТ на проведение кап.ремонта объектов ком.инфрастр.</t>
  </si>
  <si>
    <t>С/С</t>
  </si>
  <si>
    <t>НДФЛ</t>
  </si>
  <si>
    <t>ЕСН</t>
  </si>
  <si>
    <t>Налог на имущество</t>
  </si>
  <si>
    <t>Земельный налог</t>
  </si>
  <si>
    <t>Гос.пошлина</t>
  </si>
  <si>
    <t>ФФПП</t>
  </si>
  <si>
    <t>Анализ собственных доходов муниципальных образований Александровского района на 01 июня 2015 года</t>
  </si>
  <si>
    <t>Всего</t>
  </si>
  <si>
    <t>ЗН</t>
  </si>
  <si>
    <t>Анализ собственных доходов муниципальных образований Александровского района на 01 июля 2015 года</t>
  </si>
  <si>
    <t>Анализ собственных доходов муниципальных образований Александровского района на 01 августа 2015 года</t>
  </si>
  <si>
    <t>Не убрали арендную плату, по неразграниченным землям на 2016-2017 годы</t>
  </si>
  <si>
    <t>общая сумма доходов</t>
  </si>
  <si>
    <t>Налоговая база</t>
  </si>
  <si>
    <t>Сумма налога исчисленная</t>
  </si>
  <si>
    <t>тыс.р</t>
  </si>
  <si>
    <t>Александровский район</t>
  </si>
  <si>
    <t>Итого</t>
  </si>
  <si>
    <t>Анализ собственных доходов муниципальных образований Александровского района на 01 сентября 2015 года</t>
  </si>
  <si>
    <t>Анализ собственных доходов муниципальных образований Александровского района на 01 октября 2015 года</t>
  </si>
  <si>
    <t>Анализ собственных доходов муниципальных образований Александровского района на 01 ноября 2015 года</t>
  </si>
  <si>
    <t>Анализ собственных доходов муниципальных образований Александровского района на 01 декабря 2015 года</t>
  </si>
  <si>
    <t>Отмененные налоги и сборы</t>
  </si>
  <si>
    <t>МТ по подгот.док.для внес.в гос.кадастр</t>
  </si>
  <si>
    <t>Прочие безвозмездные</t>
  </si>
  <si>
    <t>факт на 1.12</t>
  </si>
  <si>
    <t>уточ.план</t>
  </si>
  <si>
    <t>на финансирование</t>
  </si>
  <si>
    <t>Анализ собственных доходов муниципальных образований Александровского района на 01 января 2016 года</t>
  </si>
  <si>
    <t>прочие мт</t>
  </si>
  <si>
    <t>Единый сельхоз.</t>
  </si>
  <si>
    <t>Арендная пл.02</t>
  </si>
  <si>
    <t>Анализ собственных доходов муниципальных образований Александровского района на 01 февраля 2016 года</t>
  </si>
  <si>
    <t>и продажа</t>
  </si>
  <si>
    <t>невыясненные поступления</t>
  </si>
  <si>
    <t>Анализ собственных доходов муниципальных образований Александровского района на 01 марта 2016 года</t>
  </si>
  <si>
    <t>доходы от продажи имущества</t>
  </si>
  <si>
    <t>Анализ собственных доходов муниципальных образований Александровского района на 01 мая 2016 года</t>
  </si>
  <si>
    <t>Анализ собственных доходов муниципальных образований Александровского района на 01 июня 2016 года</t>
  </si>
  <si>
    <t>Средства резервного фонда администрации</t>
  </si>
  <si>
    <t>молодые семьи</t>
  </si>
  <si>
    <t>ИТОГО</t>
  </si>
  <si>
    <t>Анализ собственных доходов муниципальных образований Александровского района на 01 августа 2016 года</t>
  </si>
</sst>
</file>

<file path=xl/styles.xml><?xml version="1.0" encoding="utf-8"?>
<styleSheet xmlns="http://schemas.openxmlformats.org/spreadsheetml/2006/main">
  <numFmts count="14">
    <numFmt numFmtId="43" formatCode="_-* #,##0.00_р_._-;\-* #,##0.00_р_._-;_-* &quot;-&quot;??_р_._-;_-@_-"/>
    <numFmt numFmtId="164" formatCode="[$-419]General"/>
    <numFmt numFmtId="165" formatCode="0.0"/>
    <numFmt numFmtId="166" formatCode="0.000"/>
    <numFmt numFmtId="167" formatCode="0.00000"/>
    <numFmt numFmtId="168" formatCode="[$-419]0.00"/>
    <numFmt numFmtId="169" formatCode="[$-419]0"/>
    <numFmt numFmtId="170" formatCode="&quot; &quot;#,##0.0000&quot;    &quot;;&quot;-&quot;#,##0.0000&quot;    &quot;;&quot; -&quot;#&quot;    &quot;;@&quot; &quot;"/>
    <numFmt numFmtId="171" formatCode="0.0000"/>
    <numFmt numFmtId="172" formatCode="[$-419]0%"/>
    <numFmt numFmtId="173" formatCode="&quot; &quot;#,##0.00000&quot;    &quot;;&quot;-&quot;#,##0.00000&quot;    &quot;;&quot; -&quot;#&quot;    &quot;;@&quot; &quot;"/>
    <numFmt numFmtId="174" formatCode="&quot; &quot;#,##0.00&quot;    &quot;;&quot;-&quot;#,##0.00&quot;    &quot;;&quot; -&quot;#&quot;    &quot;;@&quot; &quot;"/>
    <numFmt numFmtId="175" formatCode="#,##0.00&quot; &quot;[$руб.-419];[Red]&quot;-&quot;#,##0.00&quot; &quot;[$руб.-419]"/>
    <numFmt numFmtId="176" formatCode="_-* #,##0.00000_р_._-;\-* #,##0.00000_р_._-;_-* &quot;-&quot;??_р_._-;_-@_-"/>
  </numFmts>
  <fonts count="26">
    <font>
      <sz val="11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i/>
      <u/>
      <sz val="11"/>
      <color rgb="FF000000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b/>
      <sz val="10"/>
      <color rgb="FF00B0F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i/>
      <sz val="8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8"/>
      <color rgb="FF000000"/>
      <name val="Arial"/>
      <family val="2"/>
      <charset val="204"/>
    </font>
    <font>
      <b/>
      <i/>
      <sz val="8"/>
      <color rgb="FF000000"/>
      <name val="Times New Roman"/>
      <family val="1"/>
      <charset val="204"/>
    </font>
    <font>
      <sz val="8"/>
      <color rgb="FF000000"/>
      <name val="Calibri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4"/>
      <color rgb="FF000000"/>
      <name val="Times New Roman"/>
      <family val="1"/>
      <charset val="204"/>
    </font>
    <font>
      <sz val="14"/>
      <color rgb="FF000000"/>
      <name val="Arial"/>
      <family val="2"/>
      <charset val="204"/>
    </font>
    <font>
      <sz val="8"/>
      <color rgb="FFFF0000"/>
      <name val="Times New Roman"/>
      <family val="1"/>
      <charset val="204"/>
    </font>
    <font>
      <sz val="8"/>
      <color rgb="FFFF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174" fontId="1" fillId="0" borderId="0" applyBorder="0" applyProtection="0"/>
    <xf numFmtId="164" fontId="1" fillId="0" borderId="0" applyBorder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Border="0" applyProtection="0"/>
    <xf numFmtId="175" fontId="3" fillId="0" borderId="0" applyBorder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</cellStyleXfs>
  <cellXfs count="744">
    <xf numFmtId="0" fontId="0" fillId="0" borderId="0" xfId="0"/>
    <xf numFmtId="164" fontId="4" fillId="0" borderId="0" xfId="2" applyFont="1" applyFill="1" applyAlignment="1"/>
    <xf numFmtId="164" fontId="6" fillId="0" borderId="0" xfId="2" applyFont="1" applyFill="1" applyAlignment="1"/>
    <xf numFmtId="164" fontId="6" fillId="0" borderId="1" xfId="2" applyFont="1" applyFill="1" applyBorder="1" applyAlignment="1">
      <alignment horizontal="center"/>
    </xf>
    <xf numFmtId="164" fontId="6" fillId="0" borderId="2" xfId="2" applyFont="1" applyFill="1" applyBorder="1" applyAlignment="1">
      <alignment horizontal="center"/>
    </xf>
    <xf numFmtId="164" fontId="6" fillId="0" borderId="3" xfId="2" applyFont="1" applyFill="1" applyBorder="1" applyAlignment="1">
      <alignment horizontal="center"/>
    </xf>
    <xf numFmtId="164" fontId="7" fillId="0" borderId="2" xfId="2" applyFont="1" applyFill="1" applyBorder="1" applyAlignment="1">
      <alignment horizontal="center"/>
    </xf>
    <xf numFmtId="164" fontId="8" fillId="0" borderId="5" xfId="2" applyFont="1" applyFill="1" applyBorder="1" applyAlignment="1">
      <alignment horizontal="center"/>
    </xf>
    <xf numFmtId="164" fontId="7" fillId="0" borderId="3" xfId="2" applyFont="1" applyFill="1" applyBorder="1" applyAlignment="1">
      <alignment horizontal="center"/>
    </xf>
    <xf numFmtId="164" fontId="6" fillId="0" borderId="4" xfId="2" applyFont="1" applyFill="1" applyBorder="1" applyAlignment="1">
      <alignment horizontal="center"/>
    </xf>
    <xf numFmtId="164" fontId="7" fillId="0" borderId="4" xfId="2" applyFont="1" applyFill="1" applyBorder="1" applyAlignment="1">
      <alignment horizontal="center"/>
    </xf>
    <xf numFmtId="164" fontId="7" fillId="0" borderId="1" xfId="2" applyFont="1" applyFill="1" applyBorder="1" applyAlignment="1">
      <alignment horizontal="center" vertical="center" wrapText="1"/>
    </xf>
    <xf numFmtId="164" fontId="7" fillId="0" borderId="4" xfId="2" applyFont="1" applyFill="1" applyBorder="1" applyAlignment="1">
      <alignment horizontal="center" vertical="center"/>
    </xf>
    <xf numFmtId="164" fontId="7" fillId="0" borderId="6" xfId="2" applyFont="1" applyFill="1" applyBorder="1" applyAlignment="1">
      <alignment horizontal="center" vertical="center"/>
    </xf>
    <xf numFmtId="164" fontId="7" fillId="0" borderId="7" xfId="2" applyFont="1" applyFill="1" applyBorder="1" applyAlignment="1">
      <alignment horizontal="center" wrapText="1"/>
    </xf>
    <xf numFmtId="164" fontId="7" fillId="0" borderId="0" xfId="2" applyFont="1" applyFill="1" applyAlignment="1">
      <alignment horizontal="center"/>
    </xf>
    <xf numFmtId="164" fontId="7" fillId="0" borderId="0" xfId="2" applyFont="1" applyFill="1" applyAlignment="1"/>
    <xf numFmtId="164" fontId="6" fillId="0" borderId="8" xfId="2" applyFont="1" applyFill="1" applyBorder="1" applyAlignment="1"/>
    <xf numFmtId="164" fontId="6" fillId="0" borderId="9" xfId="2" applyFont="1" applyFill="1" applyBorder="1" applyAlignment="1">
      <alignment horizontal="center"/>
    </xf>
    <xf numFmtId="164" fontId="7" fillId="0" borderId="9" xfId="2" applyFont="1" applyFill="1" applyBorder="1" applyAlignment="1">
      <alignment horizontal="center"/>
    </xf>
    <xf numFmtId="164" fontId="7" fillId="0" borderId="10" xfId="2" applyFont="1" applyFill="1" applyBorder="1" applyAlignment="1">
      <alignment horizontal="center"/>
    </xf>
    <xf numFmtId="164" fontId="6" fillId="0" borderId="10" xfId="2" applyFont="1" applyFill="1" applyBorder="1" applyAlignment="1">
      <alignment horizontal="left"/>
    </xf>
    <xf numFmtId="164" fontId="8" fillId="0" borderId="11" xfId="2" applyFont="1" applyFill="1" applyBorder="1" applyAlignment="1">
      <alignment horizontal="center" wrapText="1"/>
    </xf>
    <xf numFmtId="164" fontId="7" fillId="0" borderId="8" xfId="2" applyFont="1" applyFill="1" applyBorder="1" applyAlignment="1">
      <alignment horizontal="center"/>
    </xf>
    <xf numFmtId="164" fontId="1" fillId="0" borderId="12" xfId="2" applyFont="1" applyFill="1" applyBorder="1" applyAlignment="1">
      <alignment horizontal="center" vertical="center"/>
    </xf>
    <xf numFmtId="164" fontId="7" fillId="0" borderId="2" xfId="2" applyFont="1" applyFill="1" applyBorder="1" applyAlignment="1">
      <alignment horizontal="center" vertical="center"/>
    </xf>
    <xf numFmtId="164" fontId="7" fillId="0" borderId="3" xfId="2" applyFont="1" applyFill="1" applyBorder="1" applyAlignment="1">
      <alignment horizontal="center" vertical="center"/>
    </xf>
    <xf numFmtId="164" fontId="7" fillId="0" borderId="7" xfId="2" applyFont="1" applyFill="1" applyBorder="1" applyAlignment="1">
      <alignment horizontal="center"/>
    </xf>
    <xf numFmtId="164" fontId="6" fillId="0" borderId="7" xfId="2" applyFont="1" applyFill="1" applyBorder="1" applyAlignment="1"/>
    <xf numFmtId="164" fontId="7" fillId="0" borderId="6" xfId="2" applyFont="1" applyFill="1" applyBorder="1" applyAlignment="1">
      <alignment horizontal="center"/>
    </xf>
    <xf numFmtId="164" fontId="6" fillId="0" borderId="8" xfId="2" applyFont="1" applyFill="1" applyBorder="1" applyAlignment="1">
      <alignment horizontal="center"/>
    </xf>
    <xf numFmtId="164" fontId="6" fillId="0" borderId="11" xfId="2" applyFont="1" applyFill="1" applyBorder="1" applyAlignment="1">
      <alignment horizontal="center"/>
    </xf>
    <xf numFmtId="164" fontId="7" fillId="0" borderId="13" xfId="2" applyFont="1" applyFill="1" applyBorder="1" applyAlignment="1">
      <alignment horizontal="center"/>
    </xf>
    <xf numFmtId="164" fontId="6" fillId="0" borderId="6" xfId="2" applyFont="1" applyFill="1" applyBorder="1" applyAlignment="1">
      <alignment horizontal="left"/>
    </xf>
    <xf numFmtId="164" fontId="6" fillId="0" borderId="6" xfId="2" applyFont="1" applyFill="1" applyBorder="1" applyAlignment="1">
      <alignment horizontal="center"/>
    </xf>
    <xf numFmtId="164" fontId="6" fillId="0" borderId="10" xfId="2" applyFont="1" applyFill="1" applyBorder="1" applyAlignment="1">
      <alignment horizontal="center"/>
    </xf>
    <xf numFmtId="164" fontId="7" fillId="0" borderId="12" xfId="2" applyFont="1" applyFill="1" applyBorder="1" applyAlignment="1">
      <alignment horizontal="center"/>
    </xf>
    <xf numFmtId="164" fontId="6" fillId="0" borderId="4" xfId="2" applyFont="1" applyFill="1" applyBorder="1" applyAlignment="1"/>
    <xf numFmtId="164" fontId="7" fillId="0" borderId="14" xfId="2" applyFont="1" applyFill="1" applyBorder="1" applyAlignment="1">
      <alignment horizontal="center"/>
    </xf>
    <xf numFmtId="164" fontId="7" fillId="0" borderId="5" xfId="2" applyFont="1" applyFill="1" applyBorder="1" applyAlignment="1">
      <alignment horizontal="center"/>
    </xf>
    <xf numFmtId="164" fontId="7" fillId="0" borderId="15" xfId="2" applyFont="1" applyFill="1" applyBorder="1" applyAlignment="1">
      <alignment horizontal="center"/>
    </xf>
    <xf numFmtId="164" fontId="7" fillId="0" borderId="5" xfId="2" applyFont="1" applyFill="1" applyBorder="1" applyAlignment="1">
      <alignment horizontal="center" vertical="center"/>
    </xf>
    <xf numFmtId="164" fontId="7" fillId="0" borderId="1" xfId="2" applyFont="1" applyFill="1" applyBorder="1" applyAlignment="1">
      <alignment horizontal="center" vertical="center"/>
    </xf>
    <xf numFmtId="164" fontId="6" fillId="0" borderId="15" xfId="2" applyFont="1" applyFill="1" applyBorder="1" applyAlignment="1"/>
    <xf numFmtId="164" fontId="7" fillId="0" borderId="15" xfId="2" applyFont="1" applyFill="1" applyBorder="1" applyAlignment="1">
      <alignment horizontal="center" vertical="center"/>
    </xf>
    <xf numFmtId="164" fontId="7" fillId="0" borderId="7" xfId="2" applyFont="1" applyFill="1" applyBorder="1" applyAlignment="1"/>
    <xf numFmtId="164" fontId="7" fillId="0" borderId="4" xfId="2" applyFont="1" applyFill="1" applyBorder="1" applyAlignment="1"/>
    <xf numFmtId="166" fontId="13" fillId="0" borderId="9" xfId="2" applyNumberFormat="1" applyFont="1" applyFill="1" applyBorder="1" applyAlignment="1">
      <alignment horizontal="center"/>
    </xf>
    <xf numFmtId="167" fontId="13" fillId="0" borderId="9" xfId="2" applyNumberFormat="1" applyFont="1" applyFill="1" applyBorder="1" applyAlignment="1">
      <alignment horizontal="center"/>
    </xf>
    <xf numFmtId="165" fontId="11" fillId="0" borderId="9" xfId="2" applyNumberFormat="1" applyFont="1" applyFill="1" applyBorder="1" applyAlignment="1">
      <alignment horizontal="center"/>
    </xf>
    <xf numFmtId="164" fontId="13" fillId="0" borderId="9" xfId="2" applyFont="1" applyFill="1" applyBorder="1" applyAlignment="1">
      <alignment horizontal="center"/>
    </xf>
    <xf numFmtId="168" fontId="13" fillId="0" borderId="9" xfId="2" applyNumberFormat="1" applyFont="1" applyFill="1" applyBorder="1" applyAlignment="1">
      <alignment horizontal="center"/>
    </xf>
    <xf numFmtId="165" fontId="11" fillId="0" borderId="10" xfId="2" applyNumberFormat="1" applyFont="1" applyFill="1" applyBorder="1" applyAlignment="1">
      <alignment horizontal="center"/>
    </xf>
    <xf numFmtId="167" fontId="13" fillId="0" borderId="8" xfId="2" applyNumberFormat="1" applyFont="1" applyFill="1" applyBorder="1" applyAlignment="1">
      <alignment horizontal="center"/>
    </xf>
    <xf numFmtId="2" fontId="13" fillId="0" borderId="9" xfId="2" applyNumberFormat="1" applyFont="1" applyFill="1" applyBorder="1" applyAlignment="1">
      <alignment horizontal="center"/>
    </xf>
    <xf numFmtId="167" fontId="13" fillId="0" borderId="11" xfId="2" applyNumberFormat="1" applyFont="1" applyFill="1" applyBorder="1" applyAlignment="1">
      <alignment horizontal="center"/>
    </xf>
    <xf numFmtId="165" fontId="13" fillId="0" borderId="8" xfId="2" applyNumberFormat="1" applyFont="1" applyFill="1" applyBorder="1" applyAlignment="1">
      <alignment horizontal="center"/>
    </xf>
    <xf numFmtId="165" fontId="13" fillId="0" borderId="7" xfId="2" applyNumberFormat="1" applyFont="1" applyFill="1" applyBorder="1" applyAlignment="1">
      <alignment horizontal="center"/>
    </xf>
    <xf numFmtId="165" fontId="13" fillId="0" borderId="4" xfId="2" applyNumberFormat="1" applyFont="1" applyFill="1" applyBorder="1" applyAlignment="1">
      <alignment horizontal="center" vertical="top" wrapText="1"/>
    </xf>
    <xf numFmtId="165" fontId="11" fillId="0" borderId="15" xfId="2" applyNumberFormat="1" applyFont="1" applyFill="1" applyBorder="1" applyAlignment="1">
      <alignment horizontal="center" vertical="top" wrapText="1"/>
    </xf>
    <xf numFmtId="165" fontId="11" fillId="0" borderId="4" xfId="2" applyNumberFormat="1" applyFont="1" applyFill="1" applyBorder="1" applyAlignment="1">
      <alignment horizontal="center" vertical="top" wrapText="1"/>
    </xf>
    <xf numFmtId="169" fontId="11" fillId="0" borderId="4" xfId="2" applyNumberFormat="1" applyFont="1" applyFill="1" applyBorder="1" applyAlignment="1">
      <alignment horizontal="center" vertical="top" wrapText="1"/>
    </xf>
    <xf numFmtId="169" fontId="11" fillId="0" borderId="15" xfId="2" applyNumberFormat="1" applyFont="1" applyFill="1" applyBorder="1" applyAlignment="1">
      <alignment horizontal="center" vertical="top" wrapText="1"/>
    </xf>
    <xf numFmtId="168" fontId="11" fillId="0" borderId="9" xfId="2" applyNumberFormat="1" applyFont="1" applyFill="1" applyBorder="1" applyAlignment="1">
      <alignment horizontal="center" vertical="top" wrapText="1"/>
    </xf>
    <xf numFmtId="168" fontId="11" fillId="0" borderId="11" xfId="2" applyNumberFormat="1" applyFont="1" applyFill="1" applyBorder="1" applyAlignment="1">
      <alignment horizontal="center" vertical="top" wrapText="1"/>
    </xf>
    <xf numFmtId="164" fontId="13" fillId="0" borderId="4" xfId="2" applyFont="1" applyFill="1" applyBorder="1" applyAlignment="1">
      <alignment horizontal="center" vertical="top" wrapText="1"/>
    </xf>
    <xf numFmtId="164" fontId="11" fillId="0" borderId="4" xfId="2" applyFont="1" applyFill="1" applyBorder="1" applyAlignment="1">
      <alignment horizontal="center"/>
    </xf>
    <xf numFmtId="164" fontId="11" fillId="0" borderId="7" xfId="2" applyFont="1" applyFill="1" applyBorder="1" applyAlignment="1">
      <alignment horizontal="center"/>
    </xf>
    <xf numFmtId="164" fontId="13" fillId="0" borderId="4" xfId="2" applyFont="1" applyFill="1" applyBorder="1" applyAlignment="1">
      <alignment horizontal="center"/>
    </xf>
    <xf numFmtId="164" fontId="13" fillId="0" borderId="15" xfId="2" applyFont="1" applyFill="1" applyBorder="1" applyAlignment="1">
      <alignment horizontal="center"/>
    </xf>
    <xf numFmtId="165" fontId="13" fillId="0" borderId="4" xfId="2" applyNumberFormat="1" applyFont="1" applyFill="1" applyBorder="1" applyAlignment="1">
      <alignment vertical="top" wrapText="1"/>
    </xf>
    <xf numFmtId="165" fontId="13" fillId="0" borderId="4" xfId="2" applyNumberFormat="1" applyFont="1" applyFill="1" applyBorder="1" applyAlignment="1">
      <alignment horizontal="center"/>
    </xf>
    <xf numFmtId="164" fontId="13" fillId="0" borderId="4" xfId="2" applyFont="1" applyFill="1" applyBorder="1" applyAlignment="1">
      <alignment horizontal="center" vertical="center"/>
    </xf>
    <xf numFmtId="164" fontId="11" fillId="0" borderId="2" xfId="2" applyFont="1" applyFill="1" applyBorder="1" applyAlignment="1">
      <alignment horizontal="center" vertical="center"/>
    </xf>
    <xf numFmtId="164" fontId="11" fillId="0" borderId="4" xfId="2" applyFont="1" applyFill="1" applyBorder="1" applyAlignment="1">
      <alignment horizontal="center" vertical="center"/>
    </xf>
    <xf numFmtId="164" fontId="11" fillId="0" borderId="6" xfId="2" applyFont="1" applyFill="1" applyBorder="1" applyAlignment="1">
      <alignment horizontal="center" vertical="center"/>
    </xf>
    <xf numFmtId="166" fontId="13" fillId="0" borderId="4" xfId="2" applyNumberFormat="1" applyFont="1" applyFill="1" applyBorder="1" applyAlignment="1">
      <alignment horizontal="center" vertical="center"/>
    </xf>
    <xf numFmtId="164" fontId="11" fillId="0" borderId="10" xfId="2" applyFont="1" applyFill="1" applyBorder="1" applyAlignment="1">
      <alignment horizontal="center" vertical="center"/>
    </xf>
    <xf numFmtId="164" fontId="13" fillId="0" borderId="9" xfId="2" applyFont="1" applyFill="1" applyBorder="1" applyAlignment="1">
      <alignment horizontal="center" vertical="center"/>
    </xf>
    <xf numFmtId="164" fontId="13" fillId="0" borderId="11" xfId="2" applyFont="1" applyFill="1" applyBorder="1" applyAlignment="1">
      <alignment horizontal="center" vertical="center"/>
    </xf>
    <xf numFmtId="166" fontId="11" fillId="0" borderId="4" xfId="2" applyNumberFormat="1" applyFont="1" applyFill="1" applyBorder="1" applyAlignment="1">
      <alignment horizontal="center" vertical="center"/>
    </xf>
    <xf numFmtId="166" fontId="11" fillId="0" borderId="15" xfId="2" applyNumberFormat="1" applyFont="1" applyFill="1" applyBorder="1" applyAlignment="1">
      <alignment horizontal="center" vertical="center"/>
    </xf>
    <xf numFmtId="173" fontId="11" fillId="0" borderId="11" xfId="1" applyNumberFormat="1" applyFont="1" applyFill="1" applyBorder="1" applyAlignment="1">
      <alignment horizontal="center" vertical="center"/>
    </xf>
    <xf numFmtId="173" fontId="11" fillId="0" borderId="8" xfId="1" applyNumberFormat="1" applyFont="1" applyFill="1" applyBorder="1" applyAlignment="1"/>
    <xf numFmtId="168" fontId="13" fillId="0" borderId="7" xfId="2" applyNumberFormat="1" applyFont="1" applyFill="1" applyBorder="1" applyAlignment="1"/>
    <xf numFmtId="173" fontId="13" fillId="0" borderId="4" xfId="1" applyNumberFormat="1" applyFont="1" applyFill="1" applyBorder="1" applyAlignment="1"/>
    <xf numFmtId="173" fontId="13" fillId="0" borderId="0" xfId="1" applyNumberFormat="1" applyFont="1" applyFill="1" applyAlignment="1"/>
    <xf numFmtId="166" fontId="13" fillId="0" borderId="4" xfId="2" applyNumberFormat="1" applyFont="1" applyFill="1" applyBorder="1" applyAlignment="1">
      <alignment horizontal="center"/>
    </xf>
    <xf numFmtId="167" fontId="13" fillId="0" borderId="4" xfId="2" applyNumberFormat="1" applyFont="1" applyFill="1" applyBorder="1" applyAlignment="1">
      <alignment horizontal="center"/>
    </xf>
    <xf numFmtId="167" fontId="13" fillId="0" borderId="14" xfId="2" applyNumberFormat="1" applyFont="1" applyFill="1" applyBorder="1" applyAlignment="1">
      <alignment horizontal="center"/>
    </xf>
    <xf numFmtId="168" fontId="13" fillId="0" borderId="4" xfId="2" applyNumberFormat="1" applyFont="1" applyFill="1" applyBorder="1" applyAlignment="1">
      <alignment horizontal="center"/>
    </xf>
    <xf numFmtId="165" fontId="11" fillId="0" borderId="4" xfId="2" applyNumberFormat="1" applyFont="1" applyFill="1" applyBorder="1" applyAlignment="1">
      <alignment horizontal="center"/>
    </xf>
    <xf numFmtId="165" fontId="11" fillId="0" borderId="6" xfId="2" applyNumberFormat="1" applyFont="1" applyFill="1" applyBorder="1" applyAlignment="1">
      <alignment horizontal="center"/>
    </xf>
    <xf numFmtId="2" fontId="13" fillId="0" borderId="4" xfId="2" applyNumberFormat="1" applyFont="1" applyFill="1" applyBorder="1" applyAlignment="1">
      <alignment horizontal="center"/>
    </xf>
    <xf numFmtId="167" fontId="13" fillId="0" borderId="7" xfId="2" applyNumberFormat="1" applyFont="1" applyFill="1" applyBorder="1" applyAlignment="1">
      <alignment horizontal="center"/>
    </xf>
    <xf numFmtId="165" fontId="13" fillId="0" borderId="12" xfId="2" applyNumberFormat="1" applyFont="1" applyFill="1" applyBorder="1" applyAlignment="1">
      <alignment horizontal="center"/>
    </xf>
    <xf numFmtId="168" fontId="11" fillId="0" borderId="4" xfId="2" applyNumberFormat="1" applyFont="1" applyFill="1" applyBorder="1" applyAlignment="1">
      <alignment horizontal="center" vertical="top" wrapText="1"/>
    </xf>
    <xf numFmtId="168" fontId="11" fillId="0" borderId="15" xfId="2" applyNumberFormat="1" applyFont="1" applyFill="1" applyBorder="1" applyAlignment="1">
      <alignment horizontal="center" vertical="top" wrapText="1"/>
    </xf>
    <xf numFmtId="164" fontId="13" fillId="0" borderId="7" xfId="2" applyFont="1" applyFill="1" applyBorder="1" applyAlignment="1">
      <alignment horizontal="center"/>
    </xf>
    <xf numFmtId="164" fontId="13" fillId="0" borderId="15" xfId="2" applyFont="1" applyFill="1" applyBorder="1" applyAlignment="1">
      <alignment horizontal="center" vertical="center"/>
    </xf>
    <xf numFmtId="164" fontId="13" fillId="0" borderId="2" xfId="2" applyFont="1" applyFill="1" applyBorder="1" applyAlignment="1">
      <alignment horizontal="center"/>
    </xf>
    <xf numFmtId="164" fontId="11" fillId="0" borderId="3" xfId="2" applyFont="1" applyFill="1" applyBorder="1" applyAlignment="1">
      <alignment horizontal="center" vertical="center"/>
    </xf>
    <xf numFmtId="164" fontId="13" fillId="0" borderId="2" xfId="2" applyFont="1" applyFill="1" applyBorder="1" applyAlignment="1">
      <alignment horizontal="center" vertical="center"/>
    </xf>
    <xf numFmtId="164" fontId="13" fillId="0" borderId="6" xfId="2" applyFont="1" applyFill="1" applyBorder="1" applyAlignment="1">
      <alignment horizontal="center" vertical="center"/>
    </xf>
    <xf numFmtId="165" fontId="13" fillId="0" borderId="9" xfId="2" applyNumberFormat="1" applyFont="1" applyFill="1" applyBorder="1" applyAlignment="1">
      <alignment horizontal="center"/>
    </xf>
    <xf numFmtId="164" fontId="13" fillId="0" borderId="8" xfId="2" applyFont="1" applyFill="1" applyBorder="1" applyAlignment="1">
      <alignment horizontal="center"/>
    </xf>
    <xf numFmtId="164" fontId="13" fillId="0" borderId="3" xfId="2" applyFont="1" applyFill="1" applyBorder="1" applyAlignment="1">
      <alignment horizontal="center" vertical="center"/>
    </xf>
    <xf numFmtId="164" fontId="6" fillId="0" borderId="1" xfId="2" applyFont="1" applyFill="1" applyBorder="1" applyAlignment="1"/>
    <xf numFmtId="166" fontId="13" fillId="0" borderId="2" xfId="2" applyNumberFormat="1" applyFont="1" applyFill="1" applyBorder="1" applyAlignment="1">
      <alignment horizontal="center"/>
    </xf>
    <xf numFmtId="167" fontId="13" fillId="0" borderId="2" xfId="2" applyNumberFormat="1" applyFont="1" applyFill="1" applyBorder="1" applyAlignment="1">
      <alignment horizontal="center"/>
    </xf>
    <xf numFmtId="164" fontId="14" fillId="0" borderId="2" xfId="2" applyFont="1" applyFill="1" applyBorder="1" applyAlignment="1">
      <alignment horizontal="center"/>
    </xf>
    <xf numFmtId="167" fontId="14" fillId="0" borderId="2" xfId="2" applyNumberFormat="1" applyFont="1" applyFill="1" applyBorder="1" applyAlignment="1">
      <alignment horizontal="center"/>
    </xf>
    <xf numFmtId="168" fontId="14" fillId="0" borderId="2" xfId="2" applyNumberFormat="1" applyFont="1" applyFill="1" applyBorder="1" applyAlignment="1">
      <alignment horizontal="center"/>
    </xf>
    <xf numFmtId="167" fontId="14" fillId="0" borderId="13" xfId="2" applyNumberFormat="1" applyFont="1" applyFill="1" applyBorder="1" applyAlignment="1">
      <alignment horizontal="center"/>
    </xf>
    <xf numFmtId="164" fontId="6" fillId="0" borderId="3" xfId="2" applyFont="1" applyFill="1" applyBorder="1" applyAlignment="1">
      <alignment horizontal="left"/>
    </xf>
    <xf numFmtId="164" fontId="13" fillId="0" borderId="13" xfId="2" applyFont="1" applyFill="1" applyBorder="1" applyAlignment="1">
      <alignment horizontal="center"/>
    </xf>
    <xf numFmtId="167" fontId="13" fillId="0" borderId="13" xfId="2" applyNumberFormat="1" applyFont="1" applyFill="1" applyBorder="1" applyAlignment="1">
      <alignment horizontal="center"/>
    </xf>
    <xf numFmtId="168" fontId="13" fillId="0" borderId="13" xfId="2" applyNumberFormat="1" applyFont="1" applyFill="1" applyBorder="1" applyAlignment="1">
      <alignment horizontal="center"/>
    </xf>
    <xf numFmtId="2" fontId="14" fillId="0" borderId="13" xfId="2" applyNumberFormat="1" applyFont="1" applyFill="1" applyBorder="1" applyAlignment="1">
      <alignment horizontal="center"/>
    </xf>
    <xf numFmtId="167" fontId="14" fillId="0" borderId="12" xfId="2" applyNumberFormat="1" applyFont="1" applyFill="1" applyBorder="1" applyAlignment="1">
      <alignment horizontal="center"/>
    </xf>
    <xf numFmtId="167" fontId="14" fillId="0" borderId="4" xfId="2" applyNumberFormat="1" applyFont="1" applyFill="1" applyBorder="1" applyAlignment="1">
      <alignment horizontal="center"/>
    </xf>
    <xf numFmtId="165" fontId="13" fillId="0" borderId="1" xfId="2" applyNumberFormat="1" applyFont="1" applyFill="1" applyBorder="1" applyAlignment="1">
      <alignment horizontal="center"/>
    </xf>
    <xf numFmtId="165" fontId="13" fillId="0" borderId="2" xfId="2" applyNumberFormat="1" applyFont="1" applyFill="1" applyBorder="1" applyAlignment="1">
      <alignment horizontal="center" vertical="top" wrapText="1"/>
    </xf>
    <xf numFmtId="169" fontId="11" fillId="0" borderId="5" xfId="2" applyNumberFormat="1" applyFont="1" applyFill="1" applyBorder="1" applyAlignment="1">
      <alignment horizontal="center" vertical="top" wrapText="1"/>
    </xf>
    <xf numFmtId="169" fontId="11" fillId="0" borderId="2" xfId="2" applyNumberFormat="1" applyFont="1" applyFill="1" applyBorder="1" applyAlignment="1">
      <alignment horizontal="center" vertical="top" wrapText="1"/>
    </xf>
    <xf numFmtId="168" fontId="11" fillId="0" borderId="2" xfId="2" applyNumberFormat="1" applyFont="1" applyFill="1" applyBorder="1" applyAlignment="1">
      <alignment horizontal="center" vertical="top" wrapText="1"/>
    </xf>
    <xf numFmtId="168" fontId="11" fillId="0" borderId="5" xfId="2" applyNumberFormat="1" applyFont="1" applyFill="1" applyBorder="1" applyAlignment="1">
      <alignment horizontal="center" vertical="top" wrapText="1"/>
    </xf>
    <xf numFmtId="164" fontId="13" fillId="0" borderId="1" xfId="2" applyFont="1" applyFill="1" applyBorder="1" applyAlignment="1">
      <alignment horizontal="center"/>
    </xf>
    <xf numFmtId="165" fontId="13" fillId="0" borderId="2" xfId="2" applyNumberFormat="1" applyFont="1" applyFill="1" applyBorder="1" applyAlignment="1">
      <alignment vertical="top" wrapText="1"/>
    </xf>
    <xf numFmtId="164" fontId="11" fillId="0" borderId="2" xfId="2" applyFont="1" applyFill="1" applyBorder="1" applyAlignment="1">
      <alignment horizontal="center"/>
    </xf>
    <xf numFmtId="164" fontId="13" fillId="0" borderId="5" xfId="2" applyFont="1" applyFill="1" applyBorder="1" applyAlignment="1">
      <alignment horizontal="center" vertical="center"/>
    </xf>
    <xf numFmtId="168" fontId="13" fillId="0" borderId="1" xfId="2" applyNumberFormat="1" applyFont="1" applyFill="1" applyBorder="1" applyAlignment="1"/>
    <xf numFmtId="164" fontId="6" fillId="0" borderId="7" xfId="2" applyFont="1" applyFill="1" applyBorder="1" applyAlignment="1">
      <alignment horizontal="center"/>
    </xf>
    <xf numFmtId="167" fontId="11" fillId="0" borderId="4" xfId="2" applyNumberFormat="1" applyFont="1" applyFill="1" applyBorder="1" applyAlignment="1">
      <alignment horizontal="center"/>
    </xf>
    <xf numFmtId="166" fontId="11" fillId="0" borderId="4" xfId="2" applyNumberFormat="1" applyFont="1" applyFill="1" applyBorder="1" applyAlignment="1">
      <alignment horizontal="center"/>
    </xf>
    <xf numFmtId="2" fontId="11" fillId="0" borderId="4" xfId="2" applyNumberFormat="1" applyFont="1" applyFill="1" applyBorder="1" applyAlignment="1">
      <alignment horizontal="center"/>
    </xf>
    <xf numFmtId="1" fontId="11" fillId="0" borderId="4" xfId="2" applyNumberFormat="1" applyFont="1" applyFill="1" applyBorder="1" applyAlignment="1">
      <alignment horizontal="center"/>
    </xf>
    <xf numFmtId="165" fontId="11" fillId="0" borderId="7" xfId="2" applyNumberFormat="1" applyFont="1" applyFill="1" applyBorder="1" applyAlignment="1">
      <alignment horizontal="center" vertical="center"/>
    </xf>
    <xf numFmtId="166" fontId="4" fillId="0" borderId="0" xfId="2" applyNumberFormat="1" applyFont="1" applyFill="1" applyAlignment="1"/>
    <xf numFmtId="167" fontId="4" fillId="0" borderId="0" xfId="2" applyNumberFormat="1" applyFont="1" applyFill="1" applyAlignment="1"/>
    <xf numFmtId="165" fontId="6" fillId="0" borderId="0" xfId="2" applyNumberFormat="1" applyFont="1" applyFill="1" applyAlignment="1"/>
    <xf numFmtId="170" fontId="11" fillId="0" borderId="0" xfId="1" applyNumberFormat="1" applyFont="1" applyFill="1" applyAlignment="1">
      <alignment horizontal="center"/>
    </xf>
    <xf numFmtId="164" fontId="15" fillId="0" borderId="0" xfId="2" applyFont="1" applyFill="1" applyAlignment="1"/>
    <xf numFmtId="171" fontId="4" fillId="0" borderId="0" xfId="2" applyNumberFormat="1" applyFont="1" applyFill="1" applyAlignment="1"/>
    <xf numFmtId="165" fontId="4" fillId="0" borderId="0" xfId="2" applyNumberFormat="1" applyFont="1" applyFill="1" applyAlignment="1"/>
    <xf numFmtId="171" fontId="6" fillId="0" borderId="0" xfId="2" applyNumberFormat="1" applyFont="1" applyFill="1" applyAlignment="1">
      <alignment horizontal="center"/>
    </xf>
    <xf numFmtId="164" fontId="13" fillId="0" borderId="0" xfId="2" applyFont="1" applyFill="1" applyAlignment="1"/>
    <xf numFmtId="0" fontId="16" fillId="0" borderId="0" xfId="0" applyFont="1"/>
    <xf numFmtId="164" fontId="17" fillId="0" borderId="0" xfId="2" applyFont="1" applyFill="1" applyAlignment="1"/>
    <xf numFmtId="164" fontId="11" fillId="0" borderId="0" xfId="2" applyFont="1" applyFill="1" applyAlignment="1">
      <alignment horizontal="center"/>
    </xf>
    <xf numFmtId="164" fontId="11" fillId="0" borderId="0" xfId="2" applyFont="1" applyFill="1" applyAlignment="1"/>
    <xf numFmtId="164" fontId="11" fillId="0" borderId="10" xfId="2" applyFont="1" applyFill="1" applyBorder="1" applyAlignment="1">
      <alignment horizontal="center"/>
    </xf>
    <xf numFmtId="164" fontId="17" fillId="0" borderId="10" xfId="2" applyFont="1" applyFill="1" applyBorder="1" applyAlignment="1">
      <alignment horizontal="left"/>
    </xf>
    <xf numFmtId="164" fontId="11" fillId="0" borderId="8" xfId="2" applyFont="1" applyFill="1" applyBorder="1" applyAlignment="1">
      <alignment horizontal="center"/>
    </xf>
    <xf numFmtId="164" fontId="17" fillId="0" borderId="7" xfId="2" applyFont="1" applyFill="1" applyBorder="1" applyAlignment="1"/>
    <xf numFmtId="164" fontId="17" fillId="0" borderId="9" xfId="2" applyFont="1" applyFill="1" applyBorder="1" applyAlignment="1">
      <alignment horizontal="center"/>
    </xf>
    <xf numFmtId="164" fontId="11" fillId="0" borderId="6" xfId="2" applyFont="1" applyFill="1" applyBorder="1" applyAlignment="1">
      <alignment horizontal="center"/>
    </xf>
    <xf numFmtId="164" fontId="17" fillId="0" borderId="8" xfId="2" applyFont="1" applyFill="1" applyBorder="1" applyAlignment="1">
      <alignment horizontal="center"/>
    </xf>
    <xf numFmtId="164" fontId="17" fillId="0" borderId="4" xfId="2" applyFont="1" applyFill="1" applyBorder="1" applyAlignment="1">
      <alignment horizontal="center"/>
    </xf>
    <xf numFmtId="164" fontId="17" fillId="0" borderId="11" xfId="2" applyFont="1" applyFill="1" applyBorder="1" applyAlignment="1">
      <alignment horizontal="center"/>
    </xf>
    <xf numFmtId="164" fontId="17" fillId="0" borderId="6" xfId="2" applyFont="1" applyFill="1" applyBorder="1" applyAlignment="1">
      <alignment horizontal="left"/>
    </xf>
    <xf numFmtId="164" fontId="11" fillId="0" borderId="12" xfId="2" applyFont="1" applyFill="1" applyBorder="1" applyAlignment="1">
      <alignment horizontal="center"/>
    </xf>
    <xf numFmtId="164" fontId="11" fillId="0" borderId="14" xfId="2" applyFont="1" applyFill="1" applyBorder="1" applyAlignment="1">
      <alignment horizontal="center"/>
    </xf>
    <xf numFmtId="164" fontId="17" fillId="0" borderId="3" xfId="2" applyFont="1" applyFill="1" applyBorder="1" applyAlignment="1">
      <alignment horizontal="left"/>
    </xf>
    <xf numFmtId="166" fontId="13" fillId="0" borderId="0" xfId="2" applyNumberFormat="1" applyFont="1" applyFill="1" applyAlignment="1"/>
    <xf numFmtId="167" fontId="13" fillId="0" borderId="0" xfId="2" applyNumberFormat="1" applyFont="1" applyFill="1" applyAlignment="1"/>
    <xf numFmtId="165" fontId="17" fillId="0" borderId="0" xfId="2" applyNumberFormat="1" applyFont="1" applyFill="1" applyAlignment="1"/>
    <xf numFmtId="171" fontId="13" fillId="0" borderId="0" xfId="2" applyNumberFormat="1" applyFont="1" applyFill="1" applyAlignment="1"/>
    <xf numFmtId="165" fontId="13" fillId="0" borderId="0" xfId="2" applyNumberFormat="1" applyFont="1" applyFill="1" applyAlignment="1"/>
    <xf numFmtId="171" fontId="17" fillId="0" borderId="0" xfId="2" applyNumberFormat="1" applyFont="1" applyFill="1" applyAlignment="1">
      <alignment horizontal="center"/>
    </xf>
    <xf numFmtId="164" fontId="17" fillId="0" borderId="16" xfId="2" applyFont="1" applyFill="1" applyBorder="1" applyAlignment="1">
      <alignment horizontal="center"/>
    </xf>
    <xf numFmtId="164" fontId="17" fillId="0" borderId="18" xfId="2" applyFont="1" applyFill="1" applyBorder="1" applyAlignment="1">
      <alignment horizontal="center"/>
    </xf>
    <xf numFmtId="164" fontId="17" fillId="0" borderId="19" xfId="2" applyFont="1" applyFill="1" applyBorder="1" applyAlignment="1">
      <alignment horizontal="center"/>
    </xf>
    <xf numFmtId="164" fontId="17" fillId="0" borderId="20" xfId="2" applyFont="1" applyFill="1" applyBorder="1" applyAlignment="1"/>
    <xf numFmtId="164" fontId="11" fillId="0" borderId="21" xfId="2" applyFont="1" applyFill="1" applyBorder="1" applyAlignment="1">
      <alignment horizontal="center"/>
    </xf>
    <xf numFmtId="164" fontId="17" fillId="0" borderId="22" xfId="2" applyFont="1" applyFill="1" applyBorder="1" applyAlignment="1"/>
    <xf numFmtId="164" fontId="11" fillId="0" borderId="23" xfId="2" applyFont="1" applyFill="1" applyBorder="1" applyAlignment="1">
      <alignment horizontal="center"/>
    </xf>
    <xf numFmtId="165" fontId="11" fillId="0" borderId="21" xfId="2" applyNumberFormat="1" applyFont="1" applyFill="1" applyBorder="1" applyAlignment="1">
      <alignment horizontal="center"/>
    </xf>
    <xf numFmtId="164" fontId="17" fillId="0" borderId="24" xfId="2" applyFont="1" applyFill="1" applyBorder="1" applyAlignment="1"/>
    <xf numFmtId="164" fontId="17" fillId="0" borderId="25" xfId="2" applyFont="1" applyFill="1" applyBorder="1" applyAlignment="1">
      <alignment horizontal="center"/>
    </xf>
    <xf numFmtId="167" fontId="11" fillId="0" borderId="26" xfId="2" applyNumberFormat="1" applyFont="1" applyFill="1" applyBorder="1" applyAlignment="1">
      <alignment horizontal="center"/>
    </xf>
    <xf numFmtId="2" fontId="11" fillId="0" borderId="26" xfId="2" applyNumberFormat="1" applyFont="1" applyFill="1" applyBorder="1" applyAlignment="1">
      <alignment horizontal="center"/>
    </xf>
    <xf numFmtId="165" fontId="11" fillId="0" borderId="27" xfId="2" applyNumberFormat="1" applyFont="1" applyFill="1" applyBorder="1" applyAlignment="1">
      <alignment horizontal="center"/>
    </xf>
    <xf numFmtId="164" fontId="17" fillId="0" borderId="29" xfId="2" applyFont="1" applyFill="1" applyBorder="1" applyAlignment="1">
      <alignment horizontal="center"/>
    </xf>
    <xf numFmtId="164" fontId="11" fillId="0" borderId="30" xfId="2" applyFont="1" applyFill="1" applyBorder="1" applyAlignment="1">
      <alignment horizontal="center"/>
    </xf>
    <xf numFmtId="164" fontId="11" fillId="0" borderId="31" xfId="2" applyFont="1" applyFill="1" applyBorder="1" applyAlignment="1">
      <alignment horizontal="center"/>
    </xf>
    <xf numFmtId="164" fontId="17" fillId="0" borderId="32" xfId="2" applyFont="1" applyFill="1" applyBorder="1" applyAlignment="1">
      <alignment horizontal="center"/>
    </xf>
    <xf numFmtId="168" fontId="11" fillId="0" borderId="30" xfId="2" applyNumberFormat="1" applyFont="1" applyFill="1" applyBorder="1" applyAlignment="1">
      <alignment horizontal="center" vertical="top" wrapText="1"/>
    </xf>
    <xf numFmtId="165" fontId="13" fillId="0" borderId="34" xfId="2" applyNumberFormat="1" applyFont="1" applyFill="1" applyBorder="1" applyAlignment="1">
      <alignment horizontal="center"/>
    </xf>
    <xf numFmtId="165" fontId="11" fillId="0" borderId="26" xfId="2" applyNumberFormat="1" applyFont="1" applyFill="1" applyBorder="1" applyAlignment="1">
      <alignment horizontal="center"/>
    </xf>
    <xf numFmtId="168" fontId="11" fillId="0" borderId="36" xfId="2" applyNumberFormat="1" applyFont="1" applyFill="1" applyBorder="1" applyAlignment="1">
      <alignment horizontal="center" vertical="top" wrapText="1"/>
    </xf>
    <xf numFmtId="164" fontId="11" fillId="0" borderId="33" xfId="2" applyFont="1" applyFill="1" applyBorder="1" applyAlignment="1">
      <alignment horizontal="center"/>
    </xf>
    <xf numFmtId="164" fontId="11" fillId="0" borderId="23" xfId="2" applyFont="1" applyFill="1" applyBorder="1" applyAlignment="1"/>
    <xf numFmtId="174" fontId="13" fillId="0" borderId="23" xfId="1" applyNumberFormat="1" applyFont="1" applyFill="1" applyBorder="1" applyAlignment="1"/>
    <xf numFmtId="2" fontId="11" fillId="0" borderId="40" xfId="2" applyNumberFormat="1" applyFont="1" applyFill="1" applyBorder="1" applyAlignment="1">
      <alignment horizontal="center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6" fontId="13" fillId="0" borderId="43" xfId="2" applyNumberFormat="1" applyFont="1" applyFill="1" applyBorder="1" applyAlignment="1">
      <alignment horizontal="center"/>
    </xf>
    <xf numFmtId="167" fontId="13" fillId="0" borderId="21" xfId="2" applyNumberFormat="1" applyFont="1" applyFill="1" applyBorder="1" applyAlignment="1">
      <alignment horizontal="center"/>
    </xf>
    <xf numFmtId="166" fontId="13" fillId="0" borderId="44" xfId="2" applyNumberFormat="1" applyFont="1" applyFill="1" applyBorder="1" applyAlignment="1">
      <alignment horizontal="center"/>
    </xf>
    <xf numFmtId="167" fontId="13" fillId="0" borderId="23" xfId="2" applyNumberFormat="1" applyFont="1" applyFill="1" applyBorder="1" applyAlignment="1">
      <alignment horizontal="center"/>
    </xf>
    <xf numFmtId="166" fontId="13" fillId="0" borderId="45" xfId="2" applyNumberFormat="1" applyFont="1" applyFill="1" applyBorder="1" applyAlignment="1">
      <alignment horizontal="center"/>
    </xf>
    <xf numFmtId="167" fontId="13" fillId="0" borderId="46" xfId="2" applyNumberFormat="1" applyFont="1" applyFill="1" applyBorder="1" applyAlignment="1">
      <alignment horizontal="center"/>
    </xf>
    <xf numFmtId="167" fontId="11" fillId="0" borderId="47" xfId="2" applyNumberFormat="1" applyFont="1" applyFill="1" applyBorder="1" applyAlignment="1">
      <alignment horizontal="center"/>
    </xf>
    <xf numFmtId="167" fontId="11" fillId="0" borderId="40" xfId="2" applyNumberFormat="1" applyFont="1" applyFill="1" applyBorder="1" applyAlignment="1">
      <alignment horizontal="center"/>
    </xf>
    <xf numFmtId="165" fontId="11" fillId="0" borderId="48" xfId="2" applyNumberFormat="1" applyFont="1" applyFill="1" applyBorder="1" applyAlignment="1">
      <alignment horizontal="center"/>
    </xf>
    <xf numFmtId="164" fontId="13" fillId="0" borderId="11" xfId="2" applyFont="1" applyFill="1" applyBorder="1" applyAlignment="1">
      <alignment horizontal="center"/>
    </xf>
    <xf numFmtId="164" fontId="13" fillId="0" borderId="43" xfId="2" applyFont="1" applyFill="1" applyBorder="1" applyAlignment="1">
      <alignment horizontal="center"/>
    </xf>
    <xf numFmtId="164" fontId="13" fillId="0" borderId="44" xfId="2" applyFont="1" applyFill="1" applyBorder="1" applyAlignment="1">
      <alignment horizontal="center"/>
    </xf>
    <xf numFmtId="164" fontId="13" fillId="0" borderId="20" xfId="2" applyFont="1" applyFill="1" applyBorder="1" applyAlignment="1">
      <alignment horizontal="center"/>
    </xf>
    <xf numFmtId="164" fontId="13" fillId="0" borderId="45" xfId="2" applyFont="1" applyFill="1" applyBorder="1" applyAlignment="1">
      <alignment horizontal="center"/>
    </xf>
    <xf numFmtId="166" fontId="11" fillId="0" borderId="47" xfId="2" applyNumberFormat="1" applyFont="1" applyFill="1" applyBorder="1" applyAlignment="1">
      <alignment horizontal="center"/>
    </xf>
    <xf numFmtId="164" fontId="14" fillId="0" borderId="5" xfId="2" applyFont="1" applyFill="1" applyBorder="1" applyAlignment="1">
      <alignment horizontal="center"/>
    </xf>
    <xf numFmtId="166" fontId="11" fillId="0" borderId="35" xfId="2" applyNumberFormat="1" applyFont="1" applyFill="1" applyBorder="1" applyAlignment="1">
      <alignment horizontal="center"/>
    </xf>
    <xf numFmtId="164" fontId="17" fillId="0" borderId="20" xfId="2" applyFont="1" applyFill="1" applyBorder="1" applyAlignment="1">
      <alignment horizontal="center"/>
    </xf>
    <xf numFmtId="2" fontId="11" fillId="0" borderId="47" xfId="2" applyNumberFormat="1" applyFont="1" applyFill="1" applyBorder="1" applyAlignment="1">
      <alignment horizontal="center"/>
    </xf>
    <xf numFmtId="164" fontId="14" fillId="0" borderId="45" xfId="2" applyFont="1" applyFill="1" applyBorder="1" applyAlignment="1">
      <alignment horizontal="center"/>
    </xf>
    <xf numFmtId="164" fontId="17" fillId="0" borderId="49" xfId="2" applyFont="1" applyFill="1" applyBorder="1" applyAlignment="1">
      <alignment horizontal="center"/>
    </xf>
    <xf numFmtId="164" fontId="17" fillId="0" borderId="50" xfId="2" applyFont="1" applyFill="1" applyBorder="1" applyAlignment="1"/>
    <xf numFmtId="164" fontId="17" fillId="0" borderId="51" xfId="2" applyFont="1" applyFill="1" applyBorder="1" applyAlignment="1"/>
    <xf numFmtId="164" fontId="17" fillId="0" borderId="52" xfId="2" applyFont="1" applyFill="1" applyBorder="1" applyAlignment="1"/>
    <xf numFmtId="164" fontId="17" fillId="0" borderId="53" xfId="2" applyFont="1" applyFill="1" applyBorder="1" applyAlignment="1">
      <alignment horizontal="center"/>
    </xf>
    <xf numFmtId="167" fontId="11" fillId="0" borderId="35" xfId="2" applyNumberFormat="1" applyFont="1" applyFill="1" applyBorder="1" applyAlignment="1">
      <alignment horizontal="center"/>
    </xf>
    <xf numFmtId="168" fontId="13" fillId="0" borderId="43" xfId="2" applyNumberFormat="1" applyFont="1" applyFill="1" applyBorder="1" applyAlignment="1">
      <alignment horizontal="center"/>
    </xf>
    <xf numFmtId="168" fontId="13" fillId="0" borderId="44" xfId="2" applyNumberFormat="1" applyFont="1" applyFill="1" applyBorder="1" applyAlignment="1">
      <alignment horizontal="center"/>
    </xf>
    <xf numFmtId="168" fontId="14" fillId="0" borderId="45" xfId="2" applyNumberFormat="1" applyFont="1" applyFill="1" applyBorder="1" applyAlignment="1">
      <alignment horizontal="center"/>
    </xf>
    <xf numFmtId="164" fontId="11" fillId="0" borderId="54" xfId="2" applyFont="1" applyFill="1" applyBorder="1" applyAlignment="1">
      <alignment horizontal="center"/>
    </xf>
    <xf numFmtId="165" fontId="11" fillId="0" borderId="23" xfId="2" applyNumberFormat="1" applyFont="1" applyFill="1" applyBorder="1" applyAlignment="1">
      <alignment horizontal="center"/>
    </xf>
    <xf numFmtId="167" fontId="11" fillId="0" borderId="55" xfId="2" applyNumberFormat="1" applyFont="1" applyFill="1" applyBorder="1" applyAlignment="1">
      <alignment horizontal="center"/>
    </xf>
    <xf numFmtId="165" fontId="11" fillId="0" borderId="30" xfId="2" applyNumberFormat="1" applyFont="1" applyFill="1" applyBorder="1" applyAlignment="1">
      <alignment horizontal="center"/>
    </xf>
    <xf numFmtId="165" fontId="11" fillId="0" borderId="31" xfId="2" applyNumberFormat="1" applyFont="1" applyFill="1" applyBorder="1" applyAlignment="1">
      <alignment horizontal="center"/>
    </xf>
    <xf numFmtId="165" fontId="13" fillId="0" borderId="43" xfId="2" applyNumberFormat="1" applyFont="1" applyFill="1" applyBorder="1" applyAlignment="1">
      <alignment horizontal="center"/>
    </xf>
    <xf numFmtId="164" fontId="13" fillId="0" borderId="57" xfId="2" applyFont="1" applyFill="1" applyBorder="1" applyAlignment="1">
      <alignment horizontal="center"/>
    </xf>
    <xf numFmtId="164" fontId="17" fillId="0" borderId="44" xfId="2" applyFont="1" applyFill="1" applyBorder="1" applyAlignment="1">
      <alignment horizontal="center"/>
    </xf>
    <xf numFmtId="164" fontId="17" fillId="0" borderId="23" xfId="2" applyFont="1" applyFill="1" applyBorder="1" applyAlignment="1">
      <alignment horizontal="center"/>
    </xf>
    <xf numFmtId="2" fontId="13" fillId="0" borderId="43" xfId="2" applyNumberFormat="1" applyFont="1" applyFill="1" applyBorder="1" applyAlignment="1">
      <alignment horizontal="center"/>
    </xf>
    <xf numFmtId="2" fontId="13" fillId="0" borderId="23" xfId="2" applyNumberFormat="1" applyFont="1" applyFill="1" applyBorder="1" applyAlignment="1">
      <alignment horizontal="center"/>
    </xf>
    <xf numFmtId="168" fontId="13" fillId="0" borderId="57" xfId="2" applyNumberFormat="1" applyFont="1" applyFill="1" applyBorder="1" applyAlignment="1">
      <alignment horizontal="center"/>
    </xf>
    <xf numFmtId="2" fontId="14" fillId="0" borderId="54" xfId="2" applyNumberFormat="1" applyFont="1" applyFill="1" applyBorder="1" applyAlignment="1">
      <alignment horizontal="center"/>
    </xf>
    <xf numFmtId="166" fontId="11" fillId="0" borderId="40" xfId="2" applyNumberFormat="1" applyFont="1" applyFill="1" applyBorder="1" applyAlignment="1">
      <alignment horizontal="center"/>
    </xf>
    <xf numFmtId="2" fontId="13" fillId="0" borderId="21" xfId="2" applyNumberFormat="1" applyFont="1" applyFill="1" applyBorder="1" applyAlignment="1">
      <alignment horizontal="center"/>
    </xf>
    <xf numFmtId="2" fontId="13" fillId="0" borderId="44" xfId="2" applyNumberFormat="1" applyFont="1" applyFill="1" applyBorder="1" applyAlignment="1">
      <alignment horizontal="center"/>
    </xf>
    <xf numFmtId="167" fontId="13" fillId="0" borderId="44" xfId="2" applyNumberFormat="1" applyFont="1" applyFill="1" applyBorder="1" applyAlignment="1">
      <alignment horizontal="center"/>
    </xf>
    <xf numFmtId="167" fontId="14" fillId="0" borderId="44" xfId="2" applyNumberFormat="1" applyFont="1" applyFill="1" applyBorder="1" applyAlignment="1">
      <alignment horizontal="center"/>
    </xf>
    <xf numFmtId="167" fontId="14" fillId="0" borderId="23" xfId="2" applyNumberFormat="1" applyFont="1" applyFill="1" applyBorder="1" applyAlignment="1">
      <alignment horizontal="center"/>
    </xf>
    <xf numFmtId="165" fontId="13" fillId="0" borderId="10" xfId="2" applyNumberFormat="1" applyFont="1" applyFill="1" applyBorder="1" applyAlignment="1">
      <alignment horizontal="center"/>
    </xf>
    <xf numFmtId="165" fontId="13" fillId="0" borderId="6" xfId="2" applyNumberFormat="1" applyFont="1" applyFill="1" applyBorder="1" applyAlignment="1">
      <alignment horizontal="center"/>
    </xf>
    <xf numFmtId="165" fontId="13" fillId="0" borderId="3" xfId="2" applyNumberFormat="1" applyFont="1" applyFill="1" applyBorder="1" applyAlignment="1">
      <alignment horizontal="center"/>
    </xf>
    <xf numFmtId="164" fontId="11" fillId="0" borderId="16" xfId="2" applyFont="1" applyFill="1" applyBorder="1" applyAlignment="1">
      <alignment horizontal="center"/>
    </xf>
    <xf numFmtId="164" fontId="11" fillId="0" borderId="19" xfId="2" applyFont="1" applyFill="1" applyBorder="1" applyAlignment="1">
      <alignment horizontal="center"/>
    </xf>
    <xf numFmtId="164" fontId="11" fillId="0" borderId="20" xfId="2" applyFont="1" applyFill="1" applyBorder="1" applyAlignment="1">
      <alignment horizontal="center"/>
    </xf>
    <xf numFmtId="167" fontId="13" fillId="0" borderId="43" xfId="2" applyNumberFormat="1" applyFont="1" applyFill="1" applyBorder="1" applyAlignment="1">
      <alignment horizontal="center"/>
    </xf>
    <xf numFmtId="167" fontId="11" fillId="0" borderId="39" xfId="2" applyNumberFormat="1" applyFont="1" applyFill="1" applyBorder="1" applyAlignment="1">
      <alignment horizontal="center"/>
    </xf>
    <xf numFmtId="164" fontId="11" fillId="0" borderId="45" xfId="2" applyFont="1" applyFill="1" applyBorder="1" applyAlignment="1">
      <alignment horizontal="center"/>
    </xf>
    <xf numFmtId="164" fontId="11" fillId="0" borderId="59" xfId="2" applyFont="1" applyFill="1" applyBorder="1" applyAlignment="1">
      <alignment horizontal="center"/>
    </xf>
    <xf numFmtId="165" fontId="13" fillId="0" borderId="44" xfId="2" applyNumberFormat="1" applyFont="1" applyFill="1" applyBorder="1" applyAlignment="1">
      <alignment horizontal="center" vertical="top" wrapText="1"/>
    </xf>
    <xf numFmtId="165" fontId="11" fillId="0" borderId="31" xfId="2" applyNumberFormat="1" applyFont="1" applyFill="1" applyBorder="1" applyAlignment="1">
      <alignment horizontal="center" vertical="top" wrapText="1"/>
    </xf>
    <xf numFmtId="165" fontId="13" fillId="0" borderId="45" xfId="2" applyNumberFormat="1" applyFont="1" applyFill="1" applyBorder="1" applyAlignment="1">
      <alignment horizontal="center" vertical="top" wrapText="1"/>
    </xf>
    <xf numFmtId="165" fontId="11" fillId="0" borderId="47" xfId="2" applyNumberFormat="1" applyFont="1" applyFill="1" applyBorder="1" applyAlignment="1">
      <alignment horizontal="center"/>
    </xf>
    <xf numFmtId="165" fontId="11" fillId="0" borderId="60" xfId="2" applyNumberFormat="1" applyFont="1" applyFill="1" applyBorder="1" applyAlignment="1">
      <alignment horizontal="center" vertical="top" wrapText="1"/>
    </xf>
    <xf numFmtId="169" fontId="11" fillId="0" borderId="7" xfId="2" applyNumberFormat="1" applyFont="1" applyFill="1" applyBorder="1" applyAlignment="1">
      <alignment horizontal="center" vertical="top" wrapText="1"/>
    </xf>
    <xf numFmtId="164" fontId="11" fillId="0" borderId="44" xfId="2" applyFont="1" applyFill="1" applyBorder="1" applyAlignment="1">
      <alignment horizontal="center"/>
    </xf>
    <xf numFmtId="168" fontId="11" fillId="0" borderId="43" xfId="2" applyNumberFormat="1" applyFont="1" applyFill="1" applyBorder="1" applyAlignment="1">
      <alignment horizontal="center" vertical="top" wrapText="1"/>
    </xf>
    <xf numFmtId="168" fontId="11" fillId="0" borderId="44" xfId="2" applyNumberFormat="1" applyFont="1" applyFill="1" applyBorder="1" applyAlignment="1">
      <alignment horizontal="center" vertical="top" wrapText="1"/>
    </xf>
    <xf numFmtId="168" fontId="11" fillId="0" borderId="45" xfId="2" applyNumberFormat="1" applyFont="1" applyFill="1" applyBorder="1" applyAlignment="1">
      <alignment horizontal="center" vertical="top" wrapText="1"/>
    </xf>
    <xf numFmtId="164" fontId="11" fillId="0" borderId="57" xfId="2" applyFont="1" applyFill="1" applyBorder="1" applyAlignment="1">
      <alignment horizontal="center"/>
    </xf>
    <xf numFmtId="164" fontId="13" fillId="0" borderId="44" xfId="2" applyFont="1" applyFill="1" applyBorder="1" applyAlignment="1">
      <alignment horizontal="center" vertical="top" wrapText="1"/>
    </xf>
    <xf numFmtId="164" fontId="13" fillId="0" borderId="23" xfId="2" applyFont="1" applyFill="1" applyBorder="1" applyAlignment="1">
      <alignment horizontal="center" vertical="top" wrapText="1"/>
    </xf>
    <xf numFmtId="164" fontId="13" fillId="0" borderId="23" xfId="2" applyFont="1" applyFill="1" applyBorder="1" applyAlignment="1">
      <alignment horizontal="center"/>
    </xf>
    <xf numFmtId="164" fontId="13" fillId="0" borderId="46" xfId="2" applyFont="1" applyFill="1" applyBorder="1" applyAlignment="1">
      <alignment horizontal="center"/>
    </xf>
    <xf numFmtId="164" fontId="11" fillId="0" borderId="61" xfId="2" applyFont="1" applyFill="1" applyBorder="1" applyAlignment="1">
      <alignment horizontal="center"/>
    </xf>
    <xf numFmtId="164" fontId="13" fillId="0" borderId="31" xfId="2" applyFont="1" applyFill="1" applyBorder="1" applyAlignment="1">
      <alignment horizontal="center"/>
    </xf>
    <xf numFmtId="164" fontId="11" fillId="0" borderId="18" xfId="2" applyFont="1" applyFill="1" applyBorder="1" applyAlignment="1">
      <alignment horizontal="center" vertical="center" wrapText="1"/>
    </xf>
    <xf numFmtId="164" fontId="18" fillId="0" borderId="0" xfId="2" applyFont="1" applyFill="1" applyBorder="1" applyAlignment="1">
      <alignment horizontal="center" vertical="center"/>
    </xf>
    <xf numFmtId="165" fontId="11" fillId="0" borderId="55" xfId="2" applyNumberFormat="1" applyFont="1" applyFill="1" applyBorder="1" applyAlignment="1">
      <alignment horizontal="center" vertical="center"/>
    </xf>
    <xf numFmtId="164" fontId="11" fillId="0" borderId="45" xfId="2" applyFont="1" applyFill="1" applyBorder="1" applyAlignment="1">
      <alignment horizontal="center" vertical="center"/>
    </xf>
    <xf numFmtId="164" fontId="11" fillId="0" borderId="46" xfId="2" applyFont="1" applyFill="1" applyBorder="1" applyAlignment="1">
      <alignment horizontal="center" vertical="center"/>
    </xf>
    <xf numFmtId="164" fontId="13" fillId="0" borderId="44" xfId="2" applyFont="1" applyFill="1" applyBorder="1" applyAlignment="1">
      <alignment horizontal="center" vertical="center"/>
    </xf>
    <xf numFmtId="164" fontId="13" fillId="0" borderId="23" xfId="2" applyFont="1" applyFill="1" applyBorder="1" applyAlignment="1">
      <alignment horizontal="center" vertical="center"/>
    </xf>
    <xf numFmtId="164" fontId="11" fillId="0" borderId="44" xfId="2" applyFont="1" applyFill="1" applyBorder="1" applyAlignment="1">
      <alignment horizontal="center" vertical="center"/>
    </xf>
    <xf numFmtId="164" fontId="11" fillId="0" borderId="23" xfId="2" applyFont="1" applyFill="1" applyBorder="1" applyAlignment="1">
      <alignment horizontal="center" vertical="center"/>
    </xf>
    <xf numFmtId="164" fontId="11" fillId="0" borderId="61" xfId="2" applyFont="1" applyFill="1" applyBorder="1" applyAlignment="1">
      <alignment horizontal="center" vertical="center"/>
    </xf>
    <xf numFmtId="166" fontId="11" fillId="0" borderId="44" xfId="2" applyNumberFormat="1" applyFont="1" applyFill="1" applyBorder="1" applyAlignment="1">
      <alignment horizontal="center" vertical="center"/>
    </xf>
    <xf numFmtId="166" fontId="11" fillId="0" borderId="31" xfId="2" applyNumberFormat="1" applyFont="1" applyFill="1" applyBorder="1" applyAlignment="1">
      <alignment horizontal="center" vertical="center"/>
    </xf>
    <xf numFmtId="164" fontId="11" fillId="0" borderId="37" xfId="2" applyFont="1" applyFill="1" applyBorder="1" applyAlignment="1">
      <alignment horizontal="center" wrapText="1"/>
    </xf>
    <xf numFmtId="164" fontId="11" fillId="0" borderId="6" xfId="2" applyFont="1" applyFill="1" applyBorder="1" applyAlignment="1"/>
    <xf numFmtId="168" fontId="13" fillId="0" borderId="6" xfId="2" applyNumberFormat="1" applyFont="1" applyFill="1" applyBorder="1" applyAlignment="1"/>
    <xf numFmtId="168" fontId="13" fillId="0" borderId="3" xfId="2" applyNumberFormat="1" applyFont="1" applyFill="1" applyBorder="1" applyAlignment="1"/>
    <xf numFmtId="168" fontId="13" fillId="0" borderId="55" xfId="2" applyNumberFormat="1" applyFont="1" applyFill="1" applyBorder="1" applyAlignment="1"/>
    <xf numFmtId="164" fontId="11" fillId="0" borderId="56" xfId="2" applyFont="1" applyFill="1" applyBorder="1" applyAlignment="1">
      <alignment horizontal="center" vertical="center"/>
    </xf>
    <xf numFmtId="164" fontId="11" fillId="0" borderId="62" xfId="2" applyFont="1" applyFill="1" applyBorder="1" applyAlignment="1">
      <alignment horizontal="center" vertical="center"/>
    </xf>
    <xf numFmtId="164" fontId="11" fillId="0" borderId="31" xfId="2" applyFont="1" applyFill="1" applyBorder="1" applyAlignment="1">
      <alignment horizontal="center" vertical="center"/>
    </xf>
    <xf numFmtId="173" fontId="11" fillId="0" borderId="43" xfId="1" applyNumberFormat="1" applyFont="1" applyFill="1" applyBorder="1" applyAlignment="1">
      <alignment horizontal="center" vertical="center"/>
    </xf>
    <xf numFmtId="173" fontId="11" fillId="0" borderId="21" xfId="1" applyNumberFormat="1" applyFont="1" applyFill="1" applyBorder="1" applyAlignment="1"/>
    <xf numFmtId="164" fontId="6" fillId="0" borderId="9" xfId="2" applyFont="1" applyFill="1" applyBorder="1" applyAlignment="1">
      <alignment horizontal="center"/>
    </xf>
    <xf numFmtId="164" fontId="7" fillId="0" borderId="9" xfId="2" applyFont="1" applyFill="1" applyBorder="1" applyAlignment="1">
      <alignment horizontal="center"/>
    </xf>
    <xf numFmtId="164" fontId="6" fillId="0" borderId="4" xfId="2" applyFont="1" applyFill="1" applyBorder="1" applyAlignment="1">
      <alignment horizontal="center"/>
    </xf>
    <xf numFmtId="164" fontId="7" fillId="0" borderId="4" xfId="2" applyFont="1" applyFill="1" applyBorder="1" applyAlignment="1">
      <alignment horizontal="center"/>
    </xf>
    <xf numFmtId="164" fontId="7" fillId="0" borderId="2" xfId="2" applyFont="1" applyFill="1" applyBorder="1" applyAlignment="1">
      <alignment horizontal="center"/>
    </xf>
    <xf numFmtId="164" fontId="6" fillId="0" borderId="2" xfId="2" applyFont="1" applyFill="1" applyBorder="1" applyAlignment="1">
      <alignment horizontal="center"/>
    </xf>
    <xf numFmtId="164" fontId="11" fillId="0" borderId="4" xfId="2" applyFont="1" applyFill="1" applyBorder="1" applyAlignment="1">
      <alignment horizontal="center"/>
    </xf>
    <xf numFmtId="164" fontId="17" fillId="0" borderId="0" xfId="2" applyFont="1" applyFill="1" applyAlignment="1"/>
    <xf numFmtId="164" fontId="17" fillId="0" borderId="19" xfId="2" applyFont="1" applyFill="1" applyBorder="1" applyAlignment="1">
      <alignment horizontal="center"/>
    </xf>
    <xf numFmtId="164" fontId="11" fillId="0" borderId="19" xfId="2" applyFont="1" applyFill="1" applyBorder="1" applyAlignment="1">
      <alignment horizontal="center"/>
    </xf>
    <xf numFmtId="164" fontId="11" fillId="0" borderId="33" xfId="2" applyFont="1" applyFill="1" applyBorder="1" applyAlignment="1">
      <alignment horizontal="center"/>
    </xf>
    <xf numFmtId="164" fontId="11" fillId="0" borderId="44" xfId="2" applyFont="1" applyFill="1" applyBorder="1" applyAlignment="1">
      <alignment horizontal="center"/>
    </xf>
    <xf numFmtId="164" fontId="11" fillId="0" borderId="4" xfId="2" applyFont="1" applyFill="1" applyBorder="1" applyAlignment="1">
      <alignment horizontal="center"/>
    </xf>
    <xf numFmtId="164" fontId="11" fillId="0" borderId="23" xfId="2" applyFont="1" applyFill="1" applyBorder="1" applyAlignment="1">
      <alignment horizontal="center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7" fillId="0" borderId="9" xfId="2" applyFont="1" applyFill="1" applyBorder="1" applyAlignment="1">
      <alignment horizontal="center"/>
    </xf>
    <xf numFmtId="164" fontId="17" fillId="0" borderId="0" xfId="2" applyFont="1" applyFill="1" applyAlignment="1"/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7" fillId="0" borderId="9" xfId="2" applyFont="1" applyFill="1" applyBorder="1" applyAlignment="1">
      <alignment horizontal="center"/>
    </xf>
    <xf numFmtId="164" fontId="11" fillId="0" borderId="33" xfId="2" applyFont="1" applyFill="1" applyBorder="1" applyAlignment="1">
      <alignment horizontal="center"/>
    </xf>
    <xf numFmtId="164" fontId="11" fillId="0" borderId="44" xfId="2" applyFont="1" applyFill="1" applyBorder="1" applyAlignment="1">
      <alignment horizontal="center"/>
    </xf>
    <xf numFmtId="164" fontId="11" fillId="0" borderId="23" xfId="2" applyFont="1" applyFill="1" applyBorder="1" applyAlignment="1">
      <alignment horizontal="center"/>
    </xf>
    <xf numFmtId="164" fontId="17" fillId="0" borderId="0" xfId="2" applyFont="1" applyFill="1" applyAlignment="1"/>
    <xf numFmtId="164" fontId="17" fillId="0" borderId="19" xfId="2" applyFont="1" applyFill="1" applyBorder="1" applyAlignment="1">
      <alignment horizontal="center"/>
    </xf>
    <xf numFmtId="164" fontId="11" fillId="0" borderId="19" xfId="2" applyFont="1" applyFill="1" applyBorder="1" applyAlignment="1">
      <alignment horizontal="center"/>
    </xf>
    <xf numFmtId="164" fontId="11" fillId="0" borderId="4" xfId="2" applyFont="1" applyFill="1" applyBorder="1" applyAlignment="1">
      <alignment horizontal="center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7" fillId="0" borderId="9" xfId="2" applyFont="1" applyFill="1" applyBorder="1" applyAlignment="1">
      <alignment horizontal="center"/>
    </xf>
    <xf numFmtId="164" fontId="11" fillId="0" borderId="33" xfId="2" applyFont="1" applyFill="1" applyBorder="1" applyAlignment="1">
      <alignment horizontal="center"/>
    </xf>
    <xf numFmtId="164" fontId="11" fillId="0" borderId="44" xfId="2" applyFont="1" applyFill="1" applyBorder="1" applyAlignment="1">
      <alignment horizontal="center"/>
    </xf>
    <xf numFmtId="164" fontId="11" fillId="0" borderId="23" xfId="2" applyFont="1" applyFill="1" applyBorder="1" applyAlignment="1">
      <alignment horizontal="center"/>
    </xf>
    <xf numFmtId="164" fontId="17" fillId="0" borderId="0" xfId="2" applyFont="1" applyFill="1" applyAlignment="1"/>
    <xf numFmtId="164" fontId="17" fillId="0" borderId="19" xfId="2" applyFont="1" applyFill="1" applyBorder="1" applyAlignment="1">
      <alignment horizontal="center"/>
    </xf>
    <xf numFmtId="164" fontId="11" fillId="0" borderId="19" xfId="2" applyFont="1" applyFill="1" applyBorder="1" applyAlignment="1">
      <alignment horizontal="center"/>
    </xf>
    <xf numFmtId="164" fontId="11" fillId="0" borderId="4" xfId="2" applyFont="1" applyFill="1" applyBorder="1" applyAlignment="1">
      <alignment horizontal="center"/>
    </xf>
    <xf numFmtId="164" fontId="17" fillId="0" borderId="0" xfId="2" applyFont="1" applyFill="1" applyAlignment="1"/>
    <xf numFmtId="164" fontId="17" fillId="0" borderId="0" xfId="2" applyFont="1" applyFill="1" applyAlignment="1"/>
    <xf numFmtId="164" fontId="11" fillId="0" borderId="33" xfId="2" applyFont="1" applyFill="1" applyBorder="1" applyAlignment="1">
      <alignment horizontal="center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1" fillId="0" borderId="43" xfId="2" applyFont="1" applyFill="1" applyBorder="1" applyAlignment="1">
      <alignment horizontal="center"/>
    </xf>
    <xf numFmtId="0" fontId="19" fillId="0" borderId="0" xfId="0" applyFont="1"/>
    <xf numFmtId="0" fontId="19" fillId="0" borderId="63" xfId="0" applyFont="1" applyBorder="1"/>
    <xf numFmtId="0" fontId="19" fillId="0" borderId="66" xfId="0" applyFont="1" applyBorder="1" applyAlignment="1">
      <alignment horizontal="center"/>
    </xf>
    <xf numFmtId="0" fontId="20" fillId="0" borderId="63" xfId="0" applyFont="1" applyBorder="1" applyAlignment="1">
      <alignment horizontal="center"/>
    </xf>
    <xf numFmtId="165" fontId="19" fillId="0" borderId="63" xfId="0" applyNumberFormat="1" applyFont="1" applyBorder="1"/>
    <xf numFmtId="164" fontId="17" fillId="0" borderId="68" xfId="2" applyFont="1" applyFill="1" applyBorder="1" applyAlignment="1">
      <alignment horizontal="center"/>
    </xf>
    <xf numFmtId="164" fontId="11" fillId="0" borderId="70" xfId="2" applyFont="1" applyFill="1" applyBorder="1" applyAlignment="1">
      <alignment horizontal="center"/>
    </xf>
    <xf numFmtId="164" fontId="17" fillId="0" borderId="70" xfId="2" applyFont="1" applyFill="1" applyBorder="1" applyAlignment="1">
      <alignment horizontal="center"/>
    </xf>
    <xf numFmtId="164" fontId="11" fillId="0" borderId="71" xfId="2" applyFont="1" applyFill="1" applyBorder="1" applyAlignment="1">
      <alignment horizontal="center"/>
    </xf>
    <xf numFmtId="167" fontId="13" fillId="0" borderId="59" xfId="2" applyNumberFormat="1" applyFont="1" applyFill="1" applyBorder="1" applyAlignment="1">
      <alignment horizontal="center"/>
    </xf>
    <xf numFmtId="167" fontId="14" fillId="0" borderId="46" xfId="2" applyNumberFormat="1" applyFont="1" applyFill="1" applyBorder="1" applyAlignment="1">
      <alignment horizontal="center"/>
    </xf>
    <xf numFmtId="167" fontId="14" fillId="0" borderId="54" xfId="2" applyNumberFormat="1" applyFont="1" applyFill="1" applyBorder="1" applyAlignment="1">
      <alignment horizontal="center"/>
    </xf>
    <xf numFmtId="164" fontId="13" fillId="0" borderId="21" xfId="2" applyFont="1" applyFill="1" applyBorder="1" applyAlignment="1">
      <alignment horizontal="center"/>
    </xf>
    <xf numFmtId="164" fontId="13" fillId="0" borderId="54" xfId="2" applyFont="1" applyFill="1" applyBorder="1" applyAlignment="1">
      <alignment horizontal="center"/>
    </xf>
    <xf numFmtId="164" fontId="11" fillId="0" borderId="29" xfId="2" applyFont="1" applyFill="1" applyBorder="1" applyAlignment="1">
      <alignment horizontal="center"/>
    </xf>
    <xf numFmtId="167" fontId="13" fillId="0" borderId="30" xfId="2" applyNumberFormat="1" applyFont="1" applyFill="1" applyBorder="1" applyAlignment="1">
      <alignment horizontal="center"/>
    </xf>
    <xf numFmtId="164" fontId="11" fillId="0" borderId="49" xfId="2" applyFont="1" applyFill="1" applyBorder="1" applyAlignment="1">
      <alignment horizontal="center"/>
    </xf>
    <xf numFmtId="167" fontId="13" fillId="0" borderId="50" xfId="2" applyNumberFormat="1" applyFont="1" applyFill="1" applyBorder="1" applyAlignment="1">
      <alignment horizontal="center"/>
    </xf>
    <xf numFmtId="165" fontId="11" fillId="0" borderId="59" xfId="2" applyNumberFormat="1" applyFont="1" applyFill="1" applyBorder="1" applyAlignment="1">
      <alignment horizontal="center"/>
    </xf>
    <xf numFmtId="164" fontId="17" fillId="0" borderId="6" xfId="2" applyFont="1" applyFill="1" applyBorder="1" applyAlignment="1"/>
    <xf numFmtId="164" fontId="11" fillId="0" borderId="72" xfId="2" applyFont="1" applyFill="1" applyBorder="1" applyAlignment="1">
      <alignment horizontal="center"/>
    </xf>
    <xf numFmtId="164" fontId="11" fillId="0" borderId="0" xfId="2" applyFont="1" applyFill="1" applyBorder="1" applyAlignment="1">
      <alignment horizontal="center"/>
    </xf>
    <xf numFmtId="164" fontId="17" fillId="0" borderId="67" xfId="2" applyFont="1" applyFill="1" applyBorder="1" applyAlignment="1">
      <alignment horizontal="center"/>
    </xf>
    <xf numFmtId="164" fontId="17" fillId="0" borderId="71" xfId="2" applyFont="1" applyFill="1" applyBorder="1" applyAlignment="1">
      <alignment horizontal="center"/>
    </xf>
    <xf numFmtId="164" fontId="11" fillId="0" borderId="73" xfId="2" applyFont="1" applyFill="1" applyBorder="1" applyAlignment="1">
      <alignment horizontal="center"/>
    </xf>
    <xf numFmtId="164" fontId="17" fillId="0" borderId="72" xfId="2" applyFont="1" applyFill="1" applyBorder="1" applyAlignment="1"/>
    <xf numFmtId="165" fontId="13" fillId="0" borderId="43" xfId="2" applyNumberFormat="1" applyFont="1" applyFill="1" applyBorder="1" applyAlignment="1">
      <alignment horizontal="center" vertical="top" wrapText="1"/>
    </xf>
    <xf numFmtId="165" fontId="13" fillId="0" borderId="9" xfId="2" applyNumberFormat="1" applyFont="1" applyFill="1" applyBorder="1" applyAlignment="1">
      <alignment horizontal="center" vertical="top" wrapText="1"/>
    </xf>
    <xf numFmtId="165" fontId="11" fillId="0" borderId="30" xfId="2" applyNumberFormat="1" applyFont="1" applyFill="1" applyBorder="1" applyAlignment="1">
      <alignment horizontal="center" vertical="top" wrapText="1"/>
    </xf>
    <xf numFmtId="165" fontId="11" fillId="0" borderId="11" xfId="2" applyNumberFormat="1" applyFont="1" applyFill="1" applyBorder="1" applyAlignment="1">
      <alignment horizontal="center" vertical="top" wrapText="1"/>
    </xf>
    <xf numFmtId="169" fontId="11" fillId="0" borderId="8" xfId="2" applyNumberFormat="1" applyFont="1" applyFill="1" applyBorder="1" applyAlignment="1">
      <alignment horizontal="center" vertical="top" wrapText="1"/>
    </xf>
    <xf numFmtId="164" fontId="17" fillId="0" borderId="67" xfId="2" applyFont="1" applyFill="1" applyBorder="1" applyAlignment="1"/>
    <xf numFmtId="164" fontId="11" fillId="0" borderId="68" xfId="2" applyFont="1" applyFill="1" applyBorder="1" applyAlignment="1">
      <alignment horizontal="center"/>
    </xf>
    <xf numFmtId="164" fontId="11" fillId="0" borderId="69" xfId="2" applyFont="1" applyFill="1" applyBorder="1" applyAlignment="1">
      <alignment horizontal="center"/>
    </xf>
    <xf numFmtId="164" fontId="11" fillId="0" borderId="74" xfId="2" applyFont="1" applyFill="1" applyBorder="1" applyAlignment="1">
      <alignment horizontal="center"/>
    </xf>
    <xf numFmtId="164" fontId="11" fillId="0" borderId="75" xfId="2" applyFont="1" applyFill="1" applyBorder="1" applyAlignment="1">
      <alignment horizontal="center"/>
    </xf>
    <xf numFmtId="164" fontId="13" fillId="0" borderId="43" xfId="2" applyFont="1" applyFill="1" applyBorder="1" applyAlignment="1">
      <alignment horizontal="center" vertical="top" wrapText="1"/>
    </xf>
    <xf numFmtId="164" fontId="13" fillId="0" borderId="21" xfId="2" applyFont="1" applyFill="1" applyBorder="1" applyAlignment="1">
      <alignment horizontal="center" vertical="top" wrapText="1"/>
    </xf>
    <xf numFmtId="164" fontId="13" fillId="0" borderId="30" xfId="2" applyFont="1" applyFill="1" applyBorder="1" applyAlignment="1">
      <alignment horizontal="center"/>
    </xf>
    <xf numFmtId="164" fontId="13" fillId="0" borderId="43" xfId="2" applyFont="1" applyFill="1" applyBorder="1" applyAlignment="1">
      <alignment horizontal="center" vertical="center"/>
    </xf>
    <xf numFmtId="164" fontId="13" fillId="0" borderId="21" xfId="2" applyFont="1" applyFill="1" applyBorder="1" applyAlignment="1">
      <alignment horizontal="center" vertical="center"/>
    </xf>
    <xf numFmtId="164" fontId="11" fillId="0" borderId="68" xfId="2" applyFont="1" applyFill="1" applyBorder="1" applyAlignment="1">
      <alignment horizontal="center" vertical="center"/>
    </xf>
    <xf numFmtId="164" fontId="11" fillId="0" borderId="70" xfId="2" applyFont="1" applyFill="1" applyBorder="1" applyAlignment="1">
      <alignment horizontal="center" vertical="center"/>
    </xf>
    <xf numFmtId="164" fontId="11" fillId="0" borderId="73" xfId="2" applyFont="1" applyFill="1" applyBorder="1" applyAlignment="1">
      <alignment horizontal="center" vertical="center"/>
    </xf>
    <xf numFmtId="164" fontId="11" fillId="0" borderId="67" xfId="2" applyFont="1" applyFill="1" applyBorder="1" applyAlignment="1">
      <alignment horizontal="center" vertical="center"/>
    </xf>
    <xf numFmtId="164" fontId="11" fillId="0" borderId="3" xfId="2" applyFont="1" applyFill="1" applyBorder="1" applyAlignment="1">
      <alignment horizontal="center"/>
    </xf>
    <xf numFmtId="164" fontId="11" fillId="0" borderId="46" xfId="2" applyFont="1" applyFill="1" applyBorder="1" applyAlignment="1">
      <alignment horizontal="center"/>
    </xf>
    <xf numFmtId="166" fontId="11" fillId="0" borderId="30" xfId="2" applyNumberFormat="1" applyFont="1" applyFill="1" applyBorder="1" applyAlignment="1">
      <alignment horizontal="center" vertical="center"/>
    </xf>
    <xf numFmtId="168" fontId="13" fillId="0" borderId="10" xfId="2" applyNumberFormat="1" applyFont="1" applyFill="1" applyBorder="1" applyAlignment="1"/>
    <xf numFmtId="174" fontId="13" fillId="0" borderId="21" xfId="1" applyNumberFormat="1" applyFont="1" applyFill="1" applyBorder="1" applyAlignment="1"/>
    <xf numFmtId="164" fontId="11" fillId="0" borderId="71" xfId="2" applyFont="1" applyFill="1" applyBorder="1" applyAlignment="1">
      <alignment horizontal="center" vertical="center"/>
    </xf>
    <xf numFmtId="164" fontId="11" fillId="0" borderId="73" xfId="2" applyFont="1" applyFill="1" applyBorder="1" applyAlignment="1"/>
    <xf numFmtId="164" fontId="11" fillId="0" borderId="70" xfId="2" applyFont="1" applyFill="1" applyBorder="1" applyAlignment="1"/>
    <xf numFmtId="165" fontId="11" fillId="0" borderId="0" xfId="2" applyNumberFormat="1" applyFont="1" applyFill="1" applyBorder="1" applyAlignment="1">
      <alignment horizontal="center"/>
    </xf>
    <xf numFmtId="165" fontId="11" fillId="0" borderId="61" xfId="2" applyNumberFormat="1" applyFont="1" applyFill="1" applyBorder="1" applyAlignment="1">
      <alignment horizontal="center"/>
    </xf>
    <xf numFmtId="167" fontId="14" fillId="0" borderId="45" xfId="2" applyNumberFormat="1" applyFont="1" applyFill="1" applyBorder="1" applyAlignment="1">
      <alignment horizontal="center"/>
    </xf>
    <xf numFmtId="167" fontId="13" fillId="0" borderId="72" xfId="2" applyNumberFormat="1" applyFont="1" applyFill="1" applyBorder="1" applyAlignment="1">
      <alignment horizontal="center"/>
    </xf>
    <xf numFmtId="164" fontId="17" fillId="0" borderId="1" xfId="2" applyFont="1" applyFill="1" applyBorder="1" applyAlignment="1"/>
    <xf numFmtId="165" fontId="11" fillId="0" borderId="61" xfId="2" applyNumberFormat="1" applyFont="1" applyFill="1" applyBorder="1" applyAlignment="1">
      <alignment horizontal="center" vertical="top" wrapText="1"/>
    </xf>
    <xf numFmtId="165" fontId="11" fillId="0" borderId="5" xfId="2" applyNumberFormat="1" applyFont="1" applyFill="1" applyBorder="1" applyAlignment="1">
      <alignment horizontal="center" vertical="top" wrapText="1"/>
    </xf>
    <xf numFmtId="169" fontId="11" fillId="0" borderId="1" xfId="2" applyNumberFormat="1" applyFont="1" applyFill="1" applyBorder="1" applyAlignment="1">
      <alignment horizontal="center" vertical="top" wrapText="1"/>
    </xf>
    <xf numFmtId="168" fontId="11" fillId="0" borderId="59" xfId="2" applyNumberFormat="1" applyFont="1" applyFill="1" applyBorder="1" applyAlignment="1">
      <alignment horizontal="center" vertical="top" wrapText="1"/>
    </xf>
    <xf numFmtId="164" fontId="13" fillId="0" borderId="45" xfId="2" applyFont="1" applyFill="1" applyBorder="1" applyAlignment="1">
      <alignment horizontal="center" vertical="top" wrapText="1"/>
    </xf>
    <xf numFmtId="164" fontId="13" fillId="0" borderId="46" xfId="2" applyFont="1" applyFill="1" applyBorder="1" applyAlignment="1">
      <alignment horizontal="center" vertical="top" wrapText="1"/>
    </xf>
    <xf numFmtId="173" fontId="11" fillId="0" borderId="57" xfId="1" applyNumberFormat="1" applyFont="1" applyFill="1" applyBorder="1" applyAlignment="1">
      <alignment horizontal="center" vertical="center"/>
    </xf>
    <xf numFmtId="173" fontId="11" fillId="0" borderId="54" xfId="1" applyNumberFormat="1" applyFont="1" applyFill="1" applyBorder="1" applyAlignment="1"/>
    <xf numFmtId="174" fontId="13" fillId="0" borderId="46" xfId="1" applyNumberFormat="1" applyFont="1" applyFill="1" applyBorder="1" applyAlignment="1"/>
    <xf numFmtId="164" fontId="17" fillId="0" borderId="76" xfId="2" applyFont="1" applyFill="1" applyBorder="1" applyAlignment="1">
      <alignment horizontal="center"/>
    </xf>
    <xf numFmtId="167" fontId="11" fillId="0" borderId="68" xfId="2" applyNumberFormat="1" applyFont="1" applyFill="1" applyBorder="1" applyAlignment="1">
      <alignment horizontal="center"/>
    </xf>
    <xf numFmtId="167" fontId="11" fillId="0" borderId="70" xfId="2" applyNumberFormat="1" applyFont="1" applyFill="1" applyBorder="1" applyAlignment="1">
      <alignment horizontal="center"/>
    </xf>
    <xf numFmtId="165" fontId="11" fillId="0" borderId="73" xfId="2" applyNumberFormat="1" applyFont="1" applyFill="1" applyBorder="1" applyAlignment="1">
      <alignment horizontal="center"/>
    </xf>
    <xf numFmtId="166" fontId="11" fillId="0" borderId="68" xfId="2" applyNumberFormat="1" applyFont="1" applyFill="1" applyBorder="1" applyAlignment="1">
      <alignment horizontal="center"/>
    </xf>
    <xf numFmtId="165" fontId="11" fillId="0" borderId="71" xfId="2" applyNumberFormat="1" applyFont="1" applyFill="1" applyBorder="1" applyAlignment="1">
      <alignment horizontal="center"/>
    </xf>
    <xf numFmtId="2" fontId="11" fillId="0" borderId="68" xfId="2" applyNumberFormat="1" applyFont="1" applyFill="1" applyBorder="1" applyAlignment="1">
      <alignment horizontal="center"/>
    </xf>
    <xf numFmtId="167" fontId="11" fillId="0" borderId="73" xfId="2" applyNumberFormat="1" applyFont="1" applyFill="1" applyBorder="1" applyAlignment="1">
      <alignment horizontal="center"/>
    </xf>
    <xf numFmtId="166" fontId="11" fillId="0" borderId="70" xfId="2" applyNumberFormat="1" applyFont="1" applyFill="1" applyBorder="1" applyAlignment="1">
      <alignment horizontal="center"/>
    </xf>
    <xf numFmtId="2" fontId="11" fillId="0" borderId="70" xfId="2" applyNumberFormat="1" applyFont="1" applyFill="1" applyBorder="1" applyAlignment="1">
      <alignment horizontal="center"/>
    </xf>
    <xf numFmtId="167" fontId="11" fillId="0" borderId="67" xfId="2" applyNumberFormat="1" applyFont="1" applyFill="1" applyBorder="1" applyAlignment="1">
      <alignment horizontal="center"/>
    </xf>
    <xf numFmtId="167" fontId="11" fillId="0" borderId="71" xfId="2" applyNumberFormat="1" applyFont="1" applyFill="1" applyBorder="1" applyAlignment="1">
      <alignment horizontal="center"/>
    </xf>
    <xf numFmtId="166" fontId="11" fillId="0" borderId="74" xfId="2" applyNumberFormat="1" applyFont="1" applyFill="1" applyBorder="1" applyAlignment="1">
      <alignment horizontal="center"/>
    </xf>
    <xf numFmtId="165" fontId="13" fillId="0" borderId="75" xfId="2" applyNumberFormat="1" applyFont="1" applyFill="1" applyBorder="1" applyAlignment="1">
      <alignment horizontal="center"/>
    </xf>
    <xf numFmtId="167" fontId="11" fillId="0" borderId="75" xfId="2" applyNumberFormat="1" applyFont="1" applyFill="1" applyBorder="1" applyAlignment="1">
      <alignment horizontal="center"/>
    </xf>
    <xf numFmtId="165" fontId="11" fillId="0" borderId="68" xfId="2" applyNumberFormat="1" applyFont="1" applyFill="1" applyBorder="1" applyAlignment="1">
      <alignment horizontal="center"/>
    </xf>
    <xf numFmtId="165" fontId="11" fillId="0" borderId="69" xfId="2" applyNumberFormat="1" applyFont="1" applyFill="1" applyBorder="1" applyAlignment="1">
      <alignment horizontal="center"/>
    </xf>
    <xf numFmtId="165" fontId="11" fillId="0" borderId="71" xfId="2" applyNumberFormat="1" applyFont="1" applyFill="1" applyBorder="1" applyAlignment="1">
      <alignment horizontal="center" vertical="top" wrapText="1"/>
    </xf>
    <xf numFmtId="167" fontId="11" fillId="0" borderId="74" xfId="2" applyNumberFormat="1" applyFont="1" applyFill="1" applyBorder="1" applyAlignment="1">
      <alignment horizontal="center"/>
    </xf>
    <xf numFmtId="2" fontId="11" fillId="0" borderId="69" xfId="2" applyNumberFormat="1" applyFont="1" applyFill="1" applyBorder="1" applyAlignment="1">
      <alignment horizontal="center"/>
    </xf>
    <xf numFmtId="168" fontId="11" fillId="0" borderId="71" xfId="2" applyNumberFormat="1" applyFont="1" applyFill="1" applyBorder="1" applyAlignment="1">
      <alignment horizontal="center" vertical="top" wrapText="1"/>
    </xf>
    <xf numFmtId="165" fontId="11" fillId="0" borderId="73" xfId="2" applyNumberFormat="1" applyFont="1" applyFill="1" applyBorder="1" applyAlignment="1">
      <alignment horizontal="center" vertical="center"/>
    </xf>
    <xf numFmtId="168" fontId="13" fillId="0" borderId="73" xfId="2" applyNumberFormat="1" applyFont="1" applyFill="1" applyBorder="1" applyAlignment="1"/>
    <xf numFmtId="2" fontId="11" fillId="0" borderId="67" xfId="2" applyNumberFormat="1" applyFont="1" applyFill="1" applyBorder="1" applyAlignment="1">
      <alignment horizontal="center"/>
    </xf>
    <xf numFmtId="164" fontId="13" fillId="0" borderId="8" xfId="2" applyFont="1" applyFill="1" applyBorder="1" applyAlignment="1">
      <alignment horizontal="center" vertical="center"/>
    </xf>
    <xf numFmtId="164" fontId="11" fillId="0" borderId="7" xfId="2" applyFont="1" applyFill="1" applyBorder="1" applyAlignment="1">
      <alignment horizontal="center" vertical="center"/>
    </xf>
    <xf numFmtId="164" fontId="11" fillId="0" borderId="1" xfId="2" applyFont="1" applyFill="1" applyBorder="1" applyAlignment="1">
      <alignment horizontal="center" vertical="center"/>
    </xf>
    <xf numFmtId="166" fontId="11" fillId="0" borderId="11" xfId="2" applyNumberFormat="1" applyFont="1" applyFill="1" applyBorder="1" applyAlignment="1">
      <alignment horizontal="center" vertical="center"/>
    </xf>
    <xf numFmtId="164" fontId="11" fillId="0" borderId="75" xfId="2" applyFont="1" applyFill="1" applyBorder="1" applyAlignment="1">
      <alignment horizontal="center" vertical="center"/>
    </xf>
    <xf numFmtId="2" fontId="11" fillId="0" borderId="75" xfId="2" applyNumberFormat="1" applyFont="1" applyFill="1" applyBorder="1" applyAlignment="1">
      <alignment horizontal="center"/>
    </xf>
    <xf numFmtId="164" fontId="11" fillId="0" borderId="74" xfId="2" applyFont="1" applyFill="1" applyBorder="1" applyAlignment="1">
      <alignment horizontal="center" vertical="center"/>
    </xf>
    <xf numFmtId="164" fontId="11" fillId="0" borderId="78" xfId="2" applyFont="1" applyFill="1" applyBorder="1" applyAlignment="1">
      <alignment horizontal="center" vertical="center"/>
    </xf>
    <xf numFmtId="164" fontId="11" fillId="0" borderId="79" xfId="2" applyFont="1" applyFill="1" applyBorder="1" applyAlignment="1">
      <alignment horizontal="center" vertical="center"/>
    </xf>
    <xf numFmtId="164" fontId="13" fillId="0" borderId="80" xfId="2" applyFont="1" applyFill="1" applyBorder="1" applyAlignment="1">
      <alignment horizontal="center" vertical="center"/>
    </xf>
    <xf numFmtId="164" fontId="13" fillId="0" borderId="81" xfId="2" applyFont="1" applyFill="1" applyBorder="1" applyAlignment="1">
      <alignment horizontal="center" vertical="center"/>
    </xf>
    <xf numFmtId="164" fontId="11" fillId="0" borderId="76" xfId="2" applyFont="1" applyFill="1" applyBorder="1" applyAlignment="1">
      <alignment horizontal="center" vertical="center"/>
    </xf>
    <xf numFmtId="164" fontId="11" fillId="0" borderId="82" xfId="2" applyFont="1" applyFill="1" applyBorder="1" applyAlignment="1">
      <alignment horizontal="center" vertical="center"/>
    </xf>
    <xf numFmtId="164" fontId="11" fillId="0" borderId="83" xfId="2" applyFont="1" applyFill="1" applyBorder="1" applyAlignment="1">
      <alignment horizontal="center" vertical="center"/>
    </xf>
    <xf numFmtId="164" fontId="17" fillId="0" borderId="0" xfId="2" applyFont="1" applyFill="1" applyAlignment="1"/>
    <xf numFmtId="164" fontId="11" fillId="0" borderId="33" xfId="2" applyFont="1" applyFill="1" applyBorder="1" applyAlignment="1">
      <alignment horizontal="center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1" fillId="0" borderId="43" xfId="2" applyFont="1" applyFill="1" applyBorder="1" applyAlignment="1">
      <alignment horizontal="center"/>
    </xf>
    <xf numFmtId="164" fontId="11" fillId="0" borderId="21" xfId="2" applyFont="1" applyFill="1" applyBorder="1" applyAlignment="1">
      <alignment horizontal="center"/>
    </xf>
    <xf numFmtId="164" fontId="11" fillId="0" borderId="46" xfId="2" applyFont="1" applyFill="1" applyBorder="1" applyAlignment="1">
      <alignment horizontal="center"/>
    </xf>
    <xf numFmtId="176" fontId="11" fillId="0" borderId="68" xfId="7" applyNumberFormat="1" applyFont="1" applyFill="1" applyBorder="1" applyAlignment="1">
      <alignment horizontal="center"/>
    </xf>
    <xf numFmtId="176" fontId="11" fillId="0" borderId="70" xfId="7" applyNumberFormat="1" applyFont="1" applyFill="1" applyBorder="1" applyAlignment="1">
      <alignment horizontal="center"/>
    </xf>
    <xf numFmtId="176" fontId="11" fillId="0" borderId="67" xfId="7" applyNumberFormat="1" applyFont="1" applyFill="1" applyBorder="1" applyAlignment="1">
      <alignment horizontal="center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1" fillId="0" borderId="43" xfId="2" applyFont="1" applyFill="1" applyBorder="1" applyAlignment="1">
      <alignment horizontal="center"/>
    </xf>
    <xf numFmtId="164" fontId="11" fillId="0" borderId="33" xfId="2" applyFont="1" applyFill="1" applyBorder="1" applyAlignment="1">
      <alignment horizontal="center"/>
    </xf>
    <xf numFmtId="164" fontId="17" fillId="0" borderId="0" xfId="2" applyFont="1" applyFill="1" applyAlignment="1"/>
    <xf numFmtId="164" fontId="11" fillId="0" borderId="46" xfId="2" applyFont="1" applyFill="1" applyBorder="1" applyAlignment="1">
      <alignment horizontal="center"/>
    </xf>
    <xf numFmtId="164" fontId="11" fillId="0" borderId="21" xfId="2" applyFont="1" applyFill="1" applyBorder="1" applyAlignment="1">
      <alignment horizontal="center"/>
    </xf>
    <xf numFmtId="171" fontId="13" fillId="0" borderId="44" xfId="2" applyNumberFormat="1" applyFont="1" applyFill="1" applyBorder="1" applyAlignment="1">
      <alignment horizontal="center"/>
    </xf>
    <xf numFmtId="164" fontId="17" fillId="0" borderId="0" xfId="2" applyFont="1" applyFill="1" applyAlignment="1"/>
    <xf numFmtId="164" fontId="11" fillId="0" borderId="33" xfId="2" applyFont="1" applyFill="1" applyBorder="1" applyAlignment="1">
      <alignment horizontal="center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1" fillId="0" borderId="43" xfId="2" applyFont="1" applyFill="1" applyBorder="1" applyAlignment="1">
      <alignment horizontal="center"/>
    </xf>
    <xf numFmtId="164" fontId="11" fillId="0" borderId="21" xfId="2" applyFont="1" applyFill="1" applyBorder="1" applyAlignment="1">
      <alignment horizontal="center"/>
    </xf>
    <xf numFmtId="164" fontId="11" fillId="0" borderId="46" xfId="2" applyFont="1" applyFill="1" applyBorder="1" applyAlignment="1">
      <alignment horizontal="center"/>
    </xf>
    <xf numFmtId="165" fontId="13" fillId="0" borderId="0" xfId="2" applyNumberFormat="1" applyFont="1" applyFill="1" applyBorder="1" applyAlignment="1">
      <alignment horizontal="center"/>
    </xf>
    <xf numFmtId="165" fontId="13" fillId="0" borderId="76" xfId="2" applyNumberFormat="1" applyFont="1" applyFill="1" applyBorder="1" applyAlignment="1">
      <alignment horizontal="center"/>
    </xf>
    <xf numFmtId="165" fontId="13" fillId="0" borderId="70" xfId="2" applyNumberFormat="1" applyFont="1" applyFill="1" applyBorder="1" applyAlignment="1">
      <alignment horizontal="center"/>
    </xf>
    <xf numFmtId="164" fontId="22" fillId="0" borderId="0" xfId="2" applyFont="1" applyFill="1" applyAlignment="1"/>
    <xf numFmtId="0" fontId="23" fillId="0" borderId="0" xfId="0" applyFont="1"/>
    <xf numFmtId="164" fontId="22" fillId="0" borderId="0" xfId="2" applyFont="1" applyFill="1" applyBorder="1" applyAlignment="1"/>
    <xf numFmtId="164" fontId="22" fillId="0" borderId="0" xfId="2" applyFont="1" applyFill="1" applyBorder="1" applyAlignment="1">
      <alignment horizontal="center"/>
    </xf>
    <xf numFmtId="164" fontId="17" fillId="0" borderId="0" xfId="2" applyFont="1" applyFill="1" applyAlignment="1"/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1" fillId="0" borderId="43" xfId="2" applyFont="1" applyFill="1" applyBorder="1" applyAlignment="1">
      <alignment horizontal="center"/>
    </xf>
    <xf numFmtId="164" fontId="11" fillId="0" borderId="33" xfId="2" applyFont="1" applyFill="1" applyBorder="1" applyAlignment="1">
      <alignment horizontal="center"/>
    </xf>
    <xf numFmtId="164" fontId="17" fillId="0" borderId="0" xfId="2" applyFont="1" applyFill="1" applyAlignment="1"/>
    <xf numFmtId="164" fontId="11" fillId="0" borderId="46" xfId="2" applyFont="1" applyFill="1" applyBorder="1" applyAlignment="1">
      <alignment horizontal="center"/>
    </xf>
    <xf numFmtId="164" fontId="11" fillId="0" borderId="21" xfId="2" applyFont="1" applyFill="1" applyBorder="1" applyAlignment="1">
      <alignment horizontal="center"/>
    </xf>
    <xf numFmtId="164" fontId="11" fillId="0" borderId="63" xfId="2" applyFont="1" applyFill="1" applyBorder="1" applyAlignment="1">
      <alignment horizontal="center" wrapText="1"/>
    </xf>
    <xf numFmtId="164" fontId="11" fillId="0" borderId="63" xfId="2" applyFont="1" applyFill="1" applyBorder="1" applyAlignment="1">
      <alignment horizontal="center" vertical="center"/>
    </xf>
    <xf numFmtId="173" fontId="13" fillId="0" borderId="63" xfId="1" applyNumberFormat="1" applyFont="1" applyFill="1" applyBorder="1" applyAlignment="1">
      <alignment horizontal="center" vertical="center"/>
    </xf>
    <xf numFmtId="173" fontId="13" fillId="0" borderId="84" xfId="1" applyNumberFormat="1" applyFont="1" applyFill="1" applyBorder="1" applyAlignment="1">
      <alignment horizontal="center" vertical="center"/>
    </xf>
    <xf numFmtId="164" fontId="17" fillId="0" borderId="63" xfId="2" applyFont="1" applyFill="1" applyBorder="1" applyAlignment="1">
      <alignment horizontal="center"/>
    </xf>
    <xf numFmtId="164" fontId="17" fillId="0" borderId="63" xfId="2" applyFont="1" applyFill="1" applyBorder="1" applyAlignment="1"/>
    <xf numFmtId="164" fontId="17" fillId="0" borderId="0" xfId="2" applyFont="1" applyFill="1" applyAlignment="1"/>
    <xf numFmtId="164" fontId="11" fillId="0" borderId="33" xfId="2" applyFont="1" applyFill="1" applyBorder="1" applyAlignment="1">
      <alignment horizontal="center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1" fillId="0" borderId="43" xfId="2" applyFont="1" applyFill="1" applyBorder="1" applyAlignment="1">
      <alignment horizontal="center"/>
    </xf>
    <xf numFmtId="164" fontId="11" fillId="0" borderId="21" xfId="2" applyFont="1" applyFill="1" applyBorder="1" applyAlignment="1">
      <alignment horizontal="center"/>
    </xf>
    <xf numFmtId="164" fontId="11" fillId="0" borderId="46" xfId="2" applyFont="1" applyFill="1" applyBorder="1" applyAlignment="1">
      <alignment horizontal="center"/>
    </xf>
    <xf numFmtId="165" fontId="13" fillId="0" borderId="44" xfId="2" applyNumberFormat="1" applyFont="1" applyFill="1" applyBorder="1" applyAlignment="1">
      <alignment horizontal="center"/>
    </xf>
    <xf numFmtId="2" fontId="11" fillId="0" borderId="71" xfId="2" applyNumberFormat="1" applyFont="1" applyFill="1" applyBorder="1" applyAlignment="1">
      <alignment horizontal="center"/>
    </xf>
    <xf numFmtId="168" fontId="13" fillId="0" borderId="0" xfId="2" applyNumberFormat="1" applyFont="1" applyFill="1" applyBorder="1" applyAlignment="1"/>
    <xf numFmtId="168" fontId="13" fillId="0" borderId="67" xfId="2" applyNumberFormat="1" applyFont="1" applyFill="1" applyBorder="1" applyAlignment="1"/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1" fillId="0" borderId="43" xfId="2" applyFont="1" applyFill="1" applyBorder="1" applyAlignment="1">
      <alignment horizontal="center"/>
    </xf>
    <xf numFmtId="164" fontId="11" fillId="0" borderId="33" xfId="2" applyFont="1" applyFill="1" applyBorder="1" applyAlignment="1">
      <alignment horizontal="center"/>
    </xf>
    <xf numFmtId="164" fontId="17" fillId="0" borderId="0" xfId="2" applyFont="1" applyFill="1" applyAlignment="1"/>
    <xf numFmtId="164" fontId="11" fillId="0" borderId="46" xfId="2" applyFont="1" applyFill="1" applyBorder="1" applyAlignment="1">
      <alignment horizontal="center"/>
    </xf>
    <xf numFmtId="164" fontId="11" fillId="0" borderId="21" xfId="2" applyFont="1" applyFill="1" applyBorder="1" applyAlignment="1">
      <alignment horizontal="center"/>
    </xf>
    <xf numFmtId="164" fontId="17" fillId="0" borderId="0" xfId="2" applyFont="1" applyFill="1" applyAlignment="1"/>
    <xf numFmtId="164" fontId="11" fillId="0" borderId="33" xfId="2" applyFont="1" applyFill="1" applyBorder="1" applyAlignment="1">
      <alignment horizontal="center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1" fillId="0" borderId="43" xfId="2" applyFont="1" applyFill="1" applyBorder="1" applyAlignment="1">
      <alignment horizontal="center"/>
    </xf>
    <xf numFmtId="164" fontId="11" fillId="0" borderId="21" xfId="2" applyFont="1" applyFill="1" applyBorder="1" applyAlignment="1">
      <alignment horizontal="center"/>
    </xf>
    <xf numFmtId="164" fontId="11" fillId="0" borderId="46" xfId="2" applyFont="1" applyFill="1" applyBorder="1" applyAlignment="1">
      <alignment horizontal="center"/>
    </xf>
    <xf numFmtId="9" fontId="17" fillId="0" borderId="18" xfId="8" applyFont="1" applyFill="1" applyBorder="1" applyAlignment="1">
      <alignment horizontal="center"/>
    </xf>
    <xf numFmtId="171" fontId="11" fillId="0" borderId="68" xfId="2" applyNumberFormat="1" applyFont="1" applyFill="1" applyBorder="1" applyAlignment="1">
      <alignment horizontal="center"/>
    </xf>
    <xf numFmtId="164" fontId="17" fillId="0" borderId="0" xfId="2" applyFont="1" applyFill="1" applyAlignment="1"/>
    <xf numFmtId="164" fontId="11" fillId="0" borderId="33" xfId="2" applyFont="1" applyFill="1" applyBorder="1" applyAlignment="1">
      <alignment horizontal="center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1" fillId="0" borderId="43" xfId="2" applyFont="1" applyFill="1" applyBorder="1" applyAlignment="1">
      <alignment horizontal="center"/>
    </xf>
    <xf numFmtId="164" fontId="11" fillId="0" borderId="21" xfId="2" applyFont="1" applyFill="1" applyBorder="1" applyAlignment="1">
      <alignment horizontal="center"/>
    </xf>
    <xf numFmtId="164" fontId="11" fillId="0" borderId="46" xfId="2" applyFont="1" applyFill="1" applyBorder="1" applyAlignment="1">
      <alignment horizontal="center"/>
    </xf>
    <xf numFmtId="2" fontId="13" fillId="0" borderId="8" xfId="2" applyNumberFormat="1" applyFont="1" applyFill="1" applyBorder="1" applyAlignment="1">
      <alignment horizontal="center"/>
    </xf>
    <xf numFmtId="2" fontId="13" fillId="0" borderId="7" xfId="2" applyNumberFormat="1" applyFont="1" applyFill="1" applyBorder="1" applyAlignment="1">
      <alignment horizontal="center"/>
    </xf>
    <xf numFmtId="167" fontId="14" fillId="0" borderId="1" xfId="2" applyNumberFormat="1" applyFont="1" applyFill="1" applyBorder="1" applyAlignment="1">
      <alignment horizontal="center"/>
    </xf>
    <xf numFmtId="2" fontId="13" fillId="0" borderId="11" xfId="2" applyNumberFormat="1" applyFont="1" applyFill="1" applyBorder="1" applyAlignment="1">
      <alignment horizontal="center"/>
    </xf>
    <xf numFmtId="2" fontId="13" fillId="0" borderId="15" xfId="2" applyNumberFormat="1" applyFont="1" applyFill="1" applyBorder="1" applyAlignment="1">
      <alignment horizontal="center"/>
    </xf>
    <xf numFmtId="167" fontId="13" fillId="0" borderId="15" xfId="2" applyNumberFormat="1" applyFont="1" applyFill="1" applyBorder="1" applyAlignment="1">
      <alignment horizontal="center"/>
    </xf>
    <xf numFmtId="167" fontId="14" fillId="0" borderId="5" xfId="2" applyNumberFormat="1" applyFont="1" applyFill="1" applyBorder="1" applyAlignment="1">
      <alignment horizontal="center"/>
    </xf>
    <xf numFmtId="164" fontId="17" fillId="0" borderId="45" xfId="2" applyFont="1" applyFill="1" applyBorder="1" applyAlignment="1">
      <alignment horizontal="center"/>
    </xf>
    <xf numFmtId="164" fontId="17" fillId="0" borderId="46" xfId="2" applyFont="1" applyFill="1" applyBorder="1" applyAlignment="1">
      <alignment horizontal="center"/>
    </xf>
    <xf numFmtId="2" fontId="13" fillId="0" borderId="85" xfId="2" applyNumberFormat="1" applyFont="1" applyFill="1" applyBorder="1" applyAlignment="1">
      <alignment horizontal="center"/>
    </xf>
    <xf numFmtId="2" fontId="13" fillId="0" borderId="86" xfId="2" applyNumberFormat="1" applyFont="1" applyFill="1" applyBorder="1" applyAlignment="1">
      <alignment horizontal="center"/>
    </xf>
    <xf numFmtId="2" fontId="13" fillId="0" borderId="87" xfId="2" applyNumberFormat="1" applyFont="1" applyFill="1" applyBorder="1" applyAlignment="1">
      <alignment horizontal="center"/>
    </xf>
    <xf numFmtId="2" fontId="13" fillId="0" borderId="88" xfId="2" applyNumberFormat="1" applyFont="1" applyFill="1" applyBorder="1" applyAlignment="1">
      <alignment horizontal="center"/>
    </xf>
    <xf numFmtId="167" fontId="13" fillId="0" borderId="87" xfId="2" applyNumberFormat="1" applyFont="1" applyFill="1" applyBorder="1" applyAlignment="1">
      <alignment horizontal="center"/>
    </xf>
    <xf numFmtId="167" fontId="13" fillId="0" borderId="88" xfId="2" applyNumberFormat="1" applyFont="1" applyFill="1" applyBorder="1" applyAlignment="1">
      <alignment horizontal="center"/>
    </xf>
    <xf numFmtId="167" fontId="14" fillId="0" borderId="89" xfId="2" applyNumberFormat="1" applyFont="1" applyFill="1" applyBorder="1" applyAlignment="1">
      <alignment horizontal="center"/>
    </xf>
    <xf numFmtId="167" fontId="14" fillId="0" borderId="90" xfId="2" applyNumberFormat="1" applyFont="1" applyFill="1" applyBorder="1" applyAlignment="1">
      <alignment horizontal="center"/>
    </xf>
    <xf numFmtId="164" fontId="17" fillId="0" borderId="0" xfId="2" applyFont="1" applyFill="1" applyAlignment="1"/>
    <xf numFmtId="171" fontId="11" fillId="0" borderId="70" xfId="2" applyNumberFormat="1" applyFont="1" applyFill="1" applyBorder="1" applyAlignment="1">
      <alignment horizontal="center"/>
    </xf>
    <xf numFmtId="164" fontId="13" fillId="0" borderId="91" xfId="2" applyFont="1" applyFill="1" applyBorder="1" applyAlignment="1">
      <alignment horizontal="center" vertical="center"/>
    </xf>
    <xf numFmtId="164" fontId="11" fillId="0" borderId="64" xfId="2" applyFont="1" applyFill="1" applyBorder="1" applyAlignment="1">
      <alignment horizontal="center" vertical="center"/>
    </xf>
    <xf numFmtId="164" fontId="11" fillId="0" borderId="92" xfId="2" applyFont="1" applyFill="1" applyBorder="1" applyAlignment="1">
      <alignment horizontal="center" vertical="center"/>
    </xf>
    <xf numFmtId="164" fontId="11" fillId="0" borderId="16" xfId="2" applyFont="1" applyFill="1" applyBorder="1" applyAlignment="1">
      <alignment horizontal="center" vertical="center"/>
    </xf>
    <xf numFmtId="164" fontId="11" fillId="0" borderId="29" xfId="2" applyFont="1" applyFill="1" applyBorder="1" applyAlignment="1">
      <alignment horizontal="center" vertical="center"/>
    </xf>
    <xf numFmtId="164" fontId="13" fillId="0" borderId="63" xfId="2" applyFont="1" applyFill="1" applyBorder="1" applyAlignment="1">
      <alignment horizontal="center" vertical="center"/>
    </xf>
    <xf numFmtId="164" fontId="13" fillId="0" borderId="84" xfId="2" applyFont="1" applyFill="1" applyBorder="1" applyAlignment="1">
      <alignment horizontal="center" vertical="center"/>
    </xf>
    <xf numFmtId="164" fontId="13" fillId="0" borderId="93" xfId="2" applyFont="1" applyFill="1" applyBorder="1" applyAlignment="1">
      <alignment horizontal="center" vertical="center"/>
    </xf>
    <xf numFmtId="164" fontId="13" fillId="0" borderId="94" xfId="2" applyFont="1" applyFill="1" applyBorder="1" applyAlignment="1">
      <alignment horizontal="center" vertical="center"/>
    </xf>
    <xf numFmtId="164" fontId="13" fillId="0" borderId="95" xfId="2" applyFont="1" applyFill="1" applyBorder="1" applyAlignment="1">
      <alignment horizontal="center" vertical="center"/>
    </xf>
    <xf numFmtId="164" fontId="11" fillId="0" borderId="96" xfId="2" applyFont="1" applyFill="1" applyBorder="1" applyAlignment="1">
      <alignment horizontal="center" vertical="center"/>
    </xf>
    <xf numFmtId="164" fontId="11" fillId="0" borderId="97" xfId="2" applyFont="1" applyFill="1" applyBorder="1" applyAlignment="1">
      <alignment horizontal="center" vertical="center"/>
    </xf>
    <xf numFmtId="164" fontId="17" fillId="0" borderId="0" xfId="2" applyFont="1" applyFill="1" applyAlignment="1"/>
    <xf numFmtId="164" fontId="17" fillId="0" borderId="0" xfId="2" applyFont="1" applyFill="1" applyAlignment="1"/>
    <xf numFmtId="164" fontId="11" fillId="0" borderId="33" xfId="2" applyFont="1" applyFill="1" applyBorder="1" applyAlignment="1">
      <alignment horizontal="center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1" fillId="0" borderId="43" xfId="2" applyFont="1" applyFill="1" applyBorder="1" applyAlignment="1">
      <alignment horizontal="center"/>
    </xf>
    <xf numFmtId="164" fontId="11" fillId="0" borderId="21" xfId="2" applyFont="1" applyFill="1" applyBorder="1" applyAlignment="1">
      <alignment horizontal="center"/>
    </xf>
    <xf numFmtId="164" fontId="11" fillId="0" borderId="46" xfId="2" applyFont="1" applyFill="1" applyBorder="1" applyAlignment="1">
      <alignment horizontal="center"/>
    </xf>
    <xf numFmtId="164" fontId="13" fillId="0" borderId="10" xfId="2" applyFont="1" applyFill="1" applyBorder="1" applyAlignment="1">
      <alignment horizontal="center"/>
    </xf>
    <xf numFmtId="164" fontId="13" fillId="0" borderId="6" xfId="2" applyFont="1" applyFill="1" applyBorder="1" applyAlignment="1">
      <alignment horizontal="center"/>
    </xf>
    <xf numFmtId="173" fontId="13" fillId="0" borderId="63" xfId="1" applyNumberFormat="1" applyFont="1" applyFill="1" applyBorder="1" applyAlignment="1"/>
    <xf numFmtId="164" fontId="11" fillId="0" borderId="98" xfId="2" applyFont="1" applyFill="1" applyBorder="1" applyAlignment="1">
      <alignment horizontal="center"/>
    </xf>
    <xf numFmtId="167" fontId="11" fillId="0" borderId="99" xfId="2" applyNumberFormat="1" applyFont="1" applyFill="1" applyBorder="1" applyAlignment="1">
      <alignment horizontal="center"/>
    </xf>
    <xf numFmtId="164" fontId="11" fillId="0" borderId="100" xfId="2" applyFont="1" applyFill="1" applyBorder="1" applyAlignment="1">
      <alignment horizontal="center"/>
    </xf>
    <xf numFmtId="164" fontId="11" fillId="0" borderId="67" xfId="2" applyFont="1" applyFill="1" applyBorder="1" applyAlignment="1">
      <alignment horizontal="center"/>
    </xf>
    <xf numFmtId="173" fontId="13" fillId="0" borderId="101" xfId="1" applyNumberFormat="1" applyFont="1" applyFill="1" applyBorder="1" applyAlignment="1"/>
    <xf numFmtId="173" fontId="13" fillId="0" borderId="102" xfId="1" applyNumberFormat="1" applyFont="1" applyFill="1" applyBorder="1" applyAlignment="1"/>
    <xf numFmtId="167" fontId="11" fillId="0" borderId="30" xfId="2" applyNumberFormat="1" applyFont="1" applyFill="1" applyBorder="1" applyAlignment="1">
      <alignment horizontal="center"/>
    </xf>
    <xf numFmtId="171" fontId="11" fillId="0" borderId="67" xfId="2" applyNumberFormat="1" applyFont="1" applyFill="1" applyBorder="1" applyAlignment="1">
      <alignment horizontal="center"/>
    </xf>
    <xf numFmtId="164" fontId="17" fillId="0" borderId="0" xfId="2" applyFont="1" applyFill="1" applyAlignment="1"/>
    <xf numFmtId="164" fontId="11" fillId="0" borderId="33" xfId="2" applyFont="1" applyFill="1" applyBorder="1" applyAlignment="1">
      <alignment horizontal="center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1" fillId="0" borderId="43" xfId="2" applyFont="1" applyFill="1" applyBorder="1" applyAlignment="1">
      <alignment horizontal="center"/>
    </xf>
    <xf numFmtId="164" fontId="11" fillId="0" borderId="21" xfId="2" applyFont="1" applyFill="1" applyBorder="1" applyAlignment="1">
      <alignment horizontal="center"/>
    </xf>
    <xf numFmtId="164" fontId="11" fillId="0" borderId="46" xfId="2" applyFont="1" applyFill="1" applyBorder="1" applyAlignment="1">
      <alignment horizontal="center"/>
    </xf>
    <xf numFmtId="0" fontId="0" fillId="0" borderId="18" xfId="0" applyBorder="1" applyAlignment="1">
      <alignment horizontal="center" vertical="center" wrapText="1"/>
    </xf>
    <xf numFmtId="0" fontId="16" fillId="0" borderId="48" xfId="0" applyFont="1" applyBorder="1" applyAlignment="1">
      <alignment horizontal="center" vertical="center" wrapText="1"/>
    </xf>
    <xf numFmtId="164" fontId="17" fillId="0" borderId="0" xfId="2" applyFont="1" applyFill="1" applyAlignment="1"/>
    <xf numFmtId="164" fontId="17" fillId="0" borderId="0" xfId="2" applyFont="1" applyFill="1" applyAlignment="1"/>
    <xf numFmtId="164" fontId="11" fillId="0" borderId="33" xfId="2" applyFont="1" applyFill="1" applyBorder="1" applyAlignment="1">
      <alignment horizontal="center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1" fillId="0" borderId="43" xfId="2" applyFont="1" applyFill="1" applyBorder="1" applyAlignment="1">
      <alignment horizontal="center"/>
    </xf>
    <xf numFmtId="164" fontId="11" fillId="0" borderId="21" xfId="2" applyFont="1" applyFill="1" applyBorder="1" applyAlignment="1">
      <alignment horizontal="center"/>
    </xf>
    <xf numFmtId="164" fontId="11" fillId="0" borderId="46" xfId="2" applyFont="1" applyFill="1" applyBorder="1" applyAlignment="1">
      <alignment horizontal="center"/>
    </xf>
    <xf numFmtId="164" fontId="24" fillId="0" borderId="0" xfId="2" applyFont="1" applyFill="1" applyAlignment="1"/>
    <xf numFmtId="164" fontId="24" fillId="2" borderId="0" xfId="2" applyFont="1" applyFill="1" applyAlignment="1"/>
    <xf numFmtId="0" fontId="25" fillId="2" borderId="0" xfId="0" applyFont="1" applyFill="1"/>
    <xf numFmtId="164" fontId="17" fillId="0" borderId="0" xfId="2" applyFont="1" applyFill="1" applyAlignment="1"/>
    <xf numFmtId="164" fontId="11" fillId="0" borderId="33" xfId="2" applyFont="1" applyFill="1" applyBorder="1" applyAlignment="1">
      <alignment horizontal="center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1" fillId="0" borderId="43" xfId="2" applyFont="1" applyFill="1" applyBorder="1" applyAlignment="1">
      <alignment horizontal="center"/>
    </xf>
    <xf numFmtId="164" fontId="11" fillId="0" borderId="21" xfId="2" applyFont="1" applyFill="1" applyBorder="1" applyAlignment="1">
      <alignment horizontal="center"/>
    </xf>
    <xf numFmtId="164" fontId="11" fillId="0" borderId="46" xfId="2" applyFont="1" applyFill="1" applyBorder="1" applyAlignment="1">
      <alignment horizontal="center"/>
    </xf>
    <xf numFmtId="164" fontId="17" fillId="0" borderId="15" xfId="2" applyFont="1" applyFill="1" applyBorder="1" applyAlignment="1">
      <alignment horizontal="center"/>
    </xf>
    <xf numFmtId="164" fontId="17" fillId="0" borderId="103" xfId="2" applyFont="1" applyFill="1" applyBorder="1" applyAlignment="1"/>
    <xf numFmtId="164" fontId="17" fillId="0" borderId="104" xfId="2" applyFont="1" applyFill="1" applyBorder="1" applyAlignment="1"/>
    <xf numFmtId="164" fontId="17" fillId="0" borderId="53" xfId="2" applyFont="1" applyFill="1" applyBorder="1" applyAlignment="1"/>
    <xf numFmtId="164" fontId="13" fillId="0" borderId="78" xfId="2" applyFont="1" applyFill="1" applyBorder="1" applyAlignment="1">
      <alignment horizontal="center" vertical="center"/>
    </xf>
    <xf numFmtId="164" fontId="13" fillId="0" borderId="64" xfId="2" applyFont="1" applyFill="1" applyBorder="1" applyAlignment="1">
      <alignment horizontal="center" vertical="center"/>
    </xf>
    <xf numFmtId="164" fontId="13" fillId="0" borderId="92" xfId="2" applyFont="1" applyFill="1" applyBorder="1" applyAlignment="1">
      <alignment horizontal="center" vertical="center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1" fillId="0" borderId="43" xfId="2" applyFont="1" applyFill="1" applyBorder="1" applyAlignment="1">
      <alignment horizontal="center"/>
    </xf>
    <xf numFmtId="164" fontId="11" fillId="0" borderId="33" xfId="2" applyFont="1" applyFill="1" applyBorder="1" applyAlignment="1">
      <alignment horizontal="center"/>
    </xf>
    <xf numFmtId="164" fontId="17" fillId="0" borderId="0" xfId="2" applyFont="1" applyFill="1" applyAlignment="1"/>
    <xf numFmtId="164" fontId="11" fillId="0" borderId="46" xfId="2" applyFont="1" applyFill="1" applyBorder="1" applyAlignment="1">
      <alignment horizontal="center"/>
    </xf>
    <xf numFmtId="164" fontId="11" fillId="0" borderId="21" xfId="2" applyFont="1" applyFill="1" applyBorder="1" applyAlignment="1">
      <alignment horizontal="center"/>
    </xf>
    <xf numFmtId="1" fontId="13" fillId="0" borderId="21" xfId="2" applyNumberFormat="1" applyFont="1" applyFill="1" applyBorder="1" applyAlignment="1">
      <alignment horizontal="center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1" fillId="0" borderId="43" xfId="2" applyFont="1" applyFill="1" applyBorder="1" applyAlignment="1">
      <alignment horizontal="center"/>
    </xf>
    <xf numFmtId="164" fontId="11" fillId="0" borderId="33" xfId="2" applyFont="1" applyFill="1" applyBorder="1" applyAlignment="1">
      <alignment horizontal="center"/>
    </xf>
    <xf numFmtId="164" fontId="17" fillId="0" borderId="0" xfId="2" applyFont="1" applyFill="1" applyAlignment="1"/>
    <xf numFmtId="164" fontId="11" fillId="0" borderId="46" xfId="2" applyFont="1" applyFill="1" applyBorder="1" applyAlignment="1">
      <alignment horizontal="center"/>
    </xf>
    <xf numFmtId="164" fontId="11" fillId="0" borderId="21" xfId="2" applyFont="1" applyFill="1" applyBorder="1" applyAlignment="1">
      <alignment horizontal="center"/>
    </xf>
    <xf numFmtId="164" fontId="17" fillId="0" borderId="0" xfId="2" applyFont="1" applyFill="1" applyAlignment="1"/>
    <xf numFmtId="164" fontId="17" fillId="0" borderId="0" xfId="2" applyFont="1" applyFill="1" applyAlignment="1"/>
    <xf numFmtId="2" fontId="11" fillId="0" borderId="76" xfId="2" applyNumberFormat="1" applyFont="1" applyFill="1" applyBorder="1" applyAlignment="1">
      <alignment horizontal="center"/>
    </xf>
    <xf numFmtId="164" fontId="11" fillId="0" borderId="84" xfId="2" applyFont="1" applyFill="1" applyBorder="1" applyAlignment="1">
      <alignment horizontal="center" vertical="center"/>
    </xf>
    <xf numFmtId="164" fontId="11" fillId="0" borderId="105" xfId="2" applyFont="1" applyFill="1" applyBorder="1" applyAlignment="1">
      <alignment horizontal="center" vertical="center"/>
    </xf>
    <xf numFmtId="164" fontId="17" fillId="0" borderId="0" xfId="2" applyFont="1" applyFill="1" applyAlignment="1"/>
    <xf numFmtId="0" fontId="0" fillId="0" borderId="103" xfId="0" applyBorder="1" applyAlignment="1">
      <alignment horizontal="center" vertical="center" wrapText="1"/>
    </xf>
    <xf numFmtId="164" fontId="17" fillId="0" borderId="0" xfId="2" applyFont="1" applyFill="1" applyAlignment="1"/>
    <xf numFmtId="164" fontId="13" fillId="0" borderId="106" xfId="2" applyFont="1" applyFill="1" applyBorder="1" applyAlignment="1">
      <alignment horizontal="center" vertical="center"/>
    </xf>
    <xf numFmtId="164" fontId="11" fillId="0" borderId="0" xfId="2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2" fontId="11" fillId="0" borderId="77" xfId="2" applyNumberFormat="1" applyFont="1" applyFill="1" applyBorder="1" applyAlignment="1">
      <alignment horizontal="center"/>
    </xf>
    <xf numFmtId="2" fontId="11" fillId="0" borderId="36" xfId="2" applyNumberFormat="1" applyFont="1" applyFill="1" applyBorder="1" applyAlignment="1">
      <alignment horizontal="center"/>
    </xf>
    <xf numFmtId="164" fontId="11" fillId="0" borderId="94" xfId="2" applyFont="1" applyFill="1" applyBorder="1" applyAlignment="1">
      <alignment horizontal="center" vertical="center"/>
    </xf>
    <xf numFmtId="164" fontId="11" fillId="0" borderId="95" xfId="2" applyFont="1" applyFill="1" applyBorder="1" applyAlignment="1">
      <alignment horizontal="center" vertical="center"/>
    </xf>
    <xf numFmtId="164" fontId="13" fillId="0" borderId="79" xfId="2" applyFont="1" applyFill="1" applyBorder="1" applyAlignment="1">
      <alignment horizontal="center" vertical="center"/>
    </xf>
    <xf numFmtId="164" fontId="13" fillId="0" borderId="96" xfId="2" applyFont="1" applyFill="1" applyBorder="1" applyAlignment="1">
      <alignment horizontal="center" vertical="center"/>
    </xf>
    <xf numFmtId="166" fontId="13" fillId="0" borderId="23" xfId="2" applyNumberFormat="1" applyFont="1" applyFill="1" applyBorder="1" applyAlignment="1">
      <alignment horizontal="center"/>
    </xf>
    <xf numFmtId="164" fontId="12" fillId="0" borderId="4" xfId="2" applyFont="1" applyFill="1" applyBorder="1" applyAlignment="1">
      <alignment horizontal="center" vertical="center" wrapText="1"/>
    </xf>
    <xf numFmtId="164" fontId="7" fillId="0" borderId="4" xfId="2" applyFont="1" applyFill="1" applyBorder="1" applyAlignment="1">
      <alignment horizontal="center"/>
    </xf>
    <xf numFmtId="164" fontId="7" fillId="0" borderId="4" xfId="2" applyFont="1" applyFill="1" applyBorder="1" applyAlignment="1">
      <alignment horizontal="center" vertical="center" wrapText="1"/>
    </xf>
    <xf numFmtId="164" fontId="6" fillId="0" borderId="9" xfId="2" applyFont="1" applyFill="1" applyBorder="1" applyAlignment="1">
      <alignment horizontal="center"/>
    </xf>
    <xf numFmtId="164" fontId="7" fillId="0" borderId="9" xfId="2" applyFont="1" applyFill="1" applyBorder="1" applyAlignment="1">
      <alignment horizontal="center"/>
    </xf>
    <xf numFmtId="172" fontId="7" fillId="0" borderId="9" xfId="2" applyNumberFormat="1" applyFont="1" applyFill="1" applyBorder="1" applyAlignment="1">
      <alignment horizontal="center"/>
    </xf>
    <xf numFmtId="0" fontId="0" fillId="0" borderId="9" xfId="0" applyFill="1" applyBorder="1"/>
    <xf numFmtId="164" fontId="6" fillId="0" borderId="4" xfId="2" applyFont="1" applyFill="1" applyBorder="1" applyAlignment="1">
      <alignment horizontal="center"/>
    </xf>
    <xf numFmtId="164" fontId="11" fillId="0" borderId="4" xfId="2" applyFont="1" applyFill="1" applyBorder="1" applyAlignment="1">
      <alignment horizontal="center" vertical="center" wrapText="1"/>
    </xf>
    <xf numFmtId="164" fontId="7" fillId="0" borderId="4" xfId="2" applyFont="1" applyFill="1" applyBorder="1" applyAlignment="1">
      <alignment horizontal="center" wrapText="1"/>
    </xf>
    <xf numFmtId="164" fontId="9" fillId="0" borderId="4" xfId="2" applyFont="1" applyFill="1" applyBorder="1" applyAlignment="1">
      <alignment horizontal="center" vertical="center" wrapText="1"/>
    </xf>
    <xf numFmtId="164" fontId="9" fillId="0" borderId="4" xfId="2" applyFont="1" applyFill="1" applyBorder="1" applyAlignment="1">
      <alignment horizontal="center" wrapText="1"/>
    </xf>
    <xf numFmtId="164" fontId="5" fillId="0" borderId="0" xfId="2" applyFont="1" applyFill="1" applyAlignment="1"/>
    <xf numFmtId="164" fontId="6" fillId="0" borderId="2" xfId="2" applyFont="1" applyFill="1" applyBorder="1" applyAlignment="1">
      <alignment horizontal="center"/>
    </xf>
    <xf numFmtId="164" fontId="7" fillId="0" borderId="2" xfId="2" applyFont="1" applyFill="1" applyBorder="1" applyAlignment="1">
      <alignment horizontal="center"/>
    </xf>
    <xf numFmtId="164" fontId="11" fillId="0" borderId="56" xfId="2" applyFont="1" applyFill="1" applyBorder="1" applyAlignment="1">
      <alignment horizontal="center" vertical="center" wrapText="1"/>
    </xf>
    <xf numFmtId="164" fontId="11" fillId="0" borderId="33" xfId="2" applyFont="1" applyFill="1" applyBorder="1" applyAlignment="1">
      <alignment horizontal="center" vertical="center" wrapText="1"/>
    </xf>
    <xf numFmtId="164" fontId="11" fillId="0" borderId="44" xfId="2" applyFont="1" applyFill="1" applyBorder="1" applyAlignment="1">
      <alignment horizontal="center" vertical="center" wrapText="1"/>
    </xf>
    <xf numFmtId="164" fontId="11" fillId="0" borderId="23" xfId="2" applyFont="1" applyFill="1" applyBorder="1" applyAlignment="1">
      <alignment horizontal="center" vertical="center" wrapText="1"/>
    </xf>
    <xf numFmtId="164" fontId="17" fillId="0" borderId="43" xfId="2" applyFont="1" applyFill="1" applyBorder="1" applyAlignment="1">
      <alignment horizontal="center"/>
    </xf>
    <xf numFmtId="164" fontId="17" fillId="0" borderId="21" xfId="2" applyFont="1" applyFill="1" applyBorder="1" applyAlignment="1">
      <alignment horizontal="center"/>
    </xf>
    <xf numFmtId="164" fontId="17" fillId="0" borderId="9" xfId="2" applyFont="1" applyFill="1" applyBorder="1" applyAlignment="1">
      <alignment horizontal="center"/>
    </xf>
    <xf numFmtId="164" fontId="11" fillId="0" borderId="43" xfId="2" applyFont="1" applyFill="1" applyBorder="1" applyAlignment="1">
      <alignment horizontal="center"/>
    </xf>
    <xf numFmtId="164" fontId="11" fillId="0" borderId="9" xfId="2" applyFont="1" applyFill="1" applyBorder="1" applyAlignment="1">
      <alignment horizontal="center"/>
    </xf>
    <xf numFmtId="172" fontId="11" fillId="0" borderId="43" xfId="2" applyNumberFormat="1" applyFont="1" applyFill="1" applyBorder="1" applyAlignment="1">
      <alignment horizontal="center"/>
    </xf>
    <xf numFmtId="172" fontId="11" fillId="0" borderId="9" xfId="2" applyNumberFormat="1" applyFont="1" applyFill="1" applyBorder="1" applyAlignment="1">
      <alignment horizontal="center"/>
    </xf>
    <xf numFmtId="172" fontId="11" fillId="0" borderId="11" xfId="2" applyNumberFormat="1" applyFont="1" applyFill="1" applyBorder="1" applyAlignment="1">
      <alignment horizontal="center"/>
    </xf>
    <xf numFmtId="0" fontId="16" fillId="0" borderId="43" xfId="0" applyFont="1" applyFill="1" applyBorder="1"/>
    <xf numFmtId="0" fontId="16" fillId="0" borderId="9" xfId="0" applyFont="1" applyFill="1" applyBorder="1"/>
    <xf numFmtId="164" fontId="11" fillId="0" borderId="58" xfId="2" applyFont="1" applyFill="1" applyBorder="1" applyAlignment="1">
      <alignment horizontal="center" wrapText="1"/>
    </xf>
    <xf numFmtId="164" fontId="11" fillId="0" borderId="38" xfId="2" applyFont="1" applyFill="1" applyBorder="1" applyAlignment="1">
      <alignment horizontal="center" wrapText="1"/>
    </xf>
    <xf numFmtId="164" fontId="11" fillId="0" borderId="15" xfId="2" applyFont="1" applyFill="1" applyBorder="1" applyAlignment="1">
      <alignment horizontal="center" wrapText="1"/>
    </xf>
    <xf numFmtId="164" fontId="11" fillId="0" borderId="7" xfId="2" applyFont="1" applyFill="1" applyBorder="1" applyAlignment="1">
      <alignment horizontal="center" wrapText="1"/>
    </xf>
    <xf numFmtId="164" fontId="11" fillId="0" borderId="28" xfId="2" applyFont="1" applyFill="1" applyBorder="1" applyAlignment="1">
      <alignment horizontal="center" vertical="center" wrapText="1"/>
    </xf>
    <xf numFmtId="164" fontId="11" fillId="0" borderId="56" xfId="2" applyFont="1" applyFill="1" applyBorder="1" applyAlignment="1">
      <alignment horizontal="center" wrapText="1"/>
    </xf>
    <xf numFmtId="164" fontId="11" fillId="0" borderId="33" xfId="2" applyFont="1" applyFill="1" applyBorder="1" applyAlignment="1">
      <alignment horizontal="center" wrapText="1"/>
    </xf>
    <xf numFmtId="164" fontId="11" fillId="0" borderId="44" xfId="2" applyFont="1" applyFill="1" applyBorder="1" applyAlignment="1">
      <alignment horizontal="center" wrapText="1"/>
    </xf>
    <xf numFmtId="164" fontId="11" fillId="0" borderId="23" xfId="2" applyFont="1" applyFill="1" applyBorder="1" applyAlignment="1">
      <alignment horizontal="center" wrapText="1"/>
    </xf>
    <xf numFmtId="164" fontId="11" fillId="0" borderId="56" xfId="2" applyFont="1" applyFill="1" applyBorder="1" applyAlignment="1">
      <alignment horizontal="center"/>
    </xf>
    <xf numFmtId="164" fontId="11" fillId="0" borderId="33" xfId="2" applyFont="1" applyFill="1" applyBorder="1" applyAlignment="1">
      <alignment horizontal="center"/>
    </xf>
    <xf numFmtId="164" fontId="11" fillId="0" borderId="44" xfId="2" applyFont="1" applyFill="1" applyBorder="1" applyAlignment="1">
      <alignment horizontal="center"/>
    </xf>
    <xf numFmtId="164" fontId="11" fillId="0" borderId="23" xfId="2" applyFont="1" applyFill="1" applyBorder="1" applyAlignment="1">
      <alignment horizontal="center"/>
    </xf>
    <xf numFmtId="164" fontId="17" fillId="0" borderId="0" xfId="2" applyFont="1" applyFill="1" applyAlignment="1"/>
    <xf numFmtId="164" fontId="17" fillId="0" borderId="42" xfId="2" applyFont="1" applyFill="1" applyBorder="1" applyAlignment="1">
      <alignment horizontal="center"/>
    </xf>
    <xf numFmtId="164" fontId="17" fillId="0" borderId="19" xfId="2" applyFont="1" applyFill="1" applyBorder="1" applyAlignment="1">
      <alignment horizontal="center"/>
    </xf>
    <xf numFmtId="164" fontId="17" fillId="0" borderId="17" xfId="2" applyFont="1" applyFill="1" applyBorder="1" applyAlignment="1">
      <alignment horizontal="center"/>
    </xf>
    <xf numFmtId="164" fontId="11" fillId="0" borderId="42" xfId="2" applyFont="1" applyFill="1" applyBorder="1" applyAlignment="1">
      <alignment horizontal="center"/>
    </xf>
    <xf numFmtId="164" fontId="11" fillId="0" borderId="17" xfId="2" applyFont="1" applyFill="1" applyBorder="1" applyAlignment="1">
      <alignment horizontal="center"/>
    </xf>
    <xf numFmtId="164" fontId="11" fillId="0" borderId="41" xfId="2" applyFont="1" applyFill="1" applyBorder="1" applyAlignment="1">
      <alignment horizontal="center"/>
    </xf>
    <xf numFmtId="164" fontId="11" fillId="0" borderId="28" xfId="2" applyFont="1" applyFill="1" applyBorder="1" applyAlignment="1">
      <alignment horizontal="center" wrapText="1"/>
    </xf>
    <xf numFmtId="164" fontId="11" fillId="0" borderId="4" xfId="2" applyFont="1" applyFill="1" applyBorder="1" applyAlignment="1">
      <alignment horizontal="center" wrapText="1"/>
    </xf>
    <xf numFmtId="164" fontId="11" fillId="0" borderId="19" xfId="2" applyFont="1" applyFill="1" applyBorder="1" applyAlignment="1">
      <alignment horizontal="center"/>
    </xf>
    <xf numFmtId="164" fontId="17" fillId="0" borderId="38" xfId="2" applyFont="1" applyFill="1" applyBorder="1" applyAlignment="1">
      <alignment horizontal="center"/>
    </xf>
    <xf numFmtId="164" fontId="17" fillId="0" borderId="7" xfId="2" applyFont="1" applyFill="1" applyBorder="1" applyAlignment="1">
      <alignment horizontal="center"/>
    </xf>
    <xf numFmtId="164" fontId="11" fillId="0" borderId="28" xfId="2" applyFont="1" applyFill="1" applyBorder="1" applyAlignment="1">
      <alignment horizontal="center"/>
    </xf>
    <xf numFmtId="164" fontId="11" fillId="0" borderId="4" xfId="2" applyFont="1" applyFill="1" applyBorder="1" applyAlignment="1">
      <alignment horizontal="center"/>
    </xf>
    <xf numFmtId="0" fontId="16" fillId="0" borderId="21" xfId="0" applyFont="1" applyFill="1" applyBorder="1"/>
    <xf numFmtId="0" fontId="20" fillId="0" borderId="64" xfId="0" applyFont="1" applyBorder="1" applyAlignment="1">
      <alignment horizontal="center"/>
    </xf>
    <xf numFmtId="0" fontId="19" fillId="0" borderId="65" xfId="0" applyFont="1" applyBorder="1" applyAlignment="1">
      <alignment horizontal="center"/>
    </xf>
    <xf numFmtId="0" fontId="20" fillId="0" borderId="64" xfId="0" applyFont="1" applyBorder="1" applyAlignment="1">
      <alignment horizontal="center" wrapText="1"/>
    </xf>
    <xf numFmtId="0" fontId="19" fillId="0" borderId="65" xfId="0" applyFont="1" applyBorder="1" applyAlignment="1">
      <alignment horizontal="center" wrapText="1"/>
    </xf>
    <xf numFmtId="164" fontId="11" fillId="0" borderId="45" xfId="2" applyFont="1" applyFill="1" applyBorder="1" applyAlignment="1">
      <alignment horizontal="center" wrapText="1"/>
    </xf>
    <xf numFmtId="164" fontId="11" fillId="0" borderId="46" xfId="2" applyFont="1" applyFill="1" applyBorder="1" applyAlignment="1">
      <alignment horizontal="center" wrapText="1"/>
    </xf>
    <xf numFmtId="164" fontId="11" fillId="0" borderId="45" xfId="2" applyFont="1" applyFill="1" applyBorder="1" applyAlignment="1">
      <alignment horizontal="center" vertical="center" wrapText="1"/>
    </xf>
    <xf numFmtId="164" fontId="11" fillId="0" borderId="46" xfId="2" applyFont="1" applyFill="1" applyBorder="1" applyAlignment="1">
      <alignment horizontal="center" vertical="center" wrapText="1"/>
    </xf>
    <xf numFmtId="164" fontId="11" fillId="0" borderId="45" xfId="2" applyFont="1" applyFill="1" applyBorder="1" applyAlignment="1">
      <alignment horizontal="center"/>
    </xf>
    <xf numFmtId="164" fontId="11" fillId="0" borderId="2" xfId="2" applyFont="1" applyFill="1" applyBorder="1" applyAlignment="1">
      <alignment horizontal="center"/>
    </xf>
    <xf numFmtId="164" fontId="11" fillId="0" borderId="46" xfId="2" applyFont="1" applyFill="1" applyBorder="1" applyAlignment="1">
      <alignment horizontal="center"/>
    </xf>
    <xf numFmtId="164" fontId="11" fillId="0" borderId="5" xfId="2" applyFont="1" applyFill="1" applyBorder="1" applyAlignment="1">
      <alignment horizontal="center" wrapText="1"/>
    </xf>
    <xf numFmtId="164" fontId="11" fillId="0" borderId="1" xfId="2" applyFont="1" applyFill="1" applyBorder="1" applyAlignment="1">
      <alignment horizontal="center" wrapText="1"/>
    </xf>
    <xf numFmtId="164" fontId="11" fillId="0" borderId="2" xfId="2" applyFont="1" applyFill="1" applyBorder="1" applyAlignment="1">
      <alignment horizontal="center" vertical="center" wrapText="1"/>
    </xf>
    <xf numFmtId="164" fontId="11" fillId="0" borderId="57" xfId="2" applyFont="1" applyFill="1" applyBorder="1" applyAlignment="1">
      <alignment horizontal="center"/>
    </xf>
    <xf numFmtId="164" fontId="11" fillId="0" borderId="54" xfId="2" applyFont="1" applyFill="1" applyBorder="1" applyAlignment="1">
      <alignment horizontal="center"/>
    </xf>
    <xf numFmtId="0" fontId="16" fillId="0" borderId="57" xfId="0" applyFont="1" applyFill="1" applyBorder="1"/>
    <xf numFmtId="0" fontId="16" fillId="0" borderId="54" xfId="0" applyFont="1" applyFill="1" applyBorder="1"/>
    <xf numFmtId="164" fontId="11" fillId="0" borderId="21" xfId="2" applyFont="1" applyFill="1" applyBorder="1" applyAlignment="1">
      <alignment horizontal="center"/>
    </xf>
    <xf numFmtId="172" fontId="11" fillId="0" borderId="21" xfId="2" applyNumberFormat="1" applyFont="1" applyFill="1" applyBorder="1" applyAlignment="1">
      <alignment horizontal="center"/>
    </xf>
    <xf numFmtId="164" fontId="11" fillId="0" borderId="16" xfId="2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164" fontId="11" fillId="0" borderId="16" xfId="2" applyFont="1" applyFill="1" applyBorder="1" applyAlignment="1">
      <alignment horizontal="center" wrapText="1"/>
    </xf>
    <xf numFmtId="164" fontId="11" fillId="0" borderId="29" xfId="2" applyFont="1" applyFill="1" applyBorder="1" applyAlignment="1">
      <alignment horizontal="center" wrapText="1"/>
    </xf>
    <xf numFmtId="0" fontId="0" fillId="0" borderId="77" xfId="0" applyBorder="1" applyAlignment="1">
      <alignment horizontal="center" wrapText="1"/>
    </xf>
    <xf numFmtId="0" fontId="0" fillId="0" borderId="36" xfId="0" applyBorder="1" applyAlignment="1">
      <alignment horizont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77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30" xfId="0" applyBorder="1" applyAlignment="1">
      <alignment horizontal="center" wrapText="1"/>
    </xf>
    <xf numFmtId="0" fontId="0" fillId="0" borderId="0" xfId="0" applyAlignment="1"/>
    <xf numFmtId="164" fontId="11" fillId="0" borderId="49" xfId="2" applyFont="1" applyFill="1" applyBorder="1" applyAlignment="1">
      <alignment horizontal="center" wrapText="1"/>
    </xf>
    <xf numFmtId="0" fontId="0" fillId="0" borderId="72" xfId="0" applyBorder="1" applyAlignment="1">
      <alignment wrapText="1"/>
    </xf>
    <xf numFmtId="164" fontId="6" fillId="0" borderId="0" xfId="2" applyFont="1" applyFill="1" applyAlignment="1"/>
    <xf numFmtId="0" fontId="16" fillId="0" borderId="16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</cellXfs>
  <cellStyles count="9">
    <cellStyle name="Excel Built-in Comma" xfId="1"/>
    <cellStyle name="Excel Built-in Normal" xfId="2"/>
    <cellStyle name="Heading" xfId="3"/>
    <cellStyle name="Heading1" xfId="4"/>
    <cellStyle name="Result" xfId="5"/>
    <cellStyle name="Result2" xfId="6"/>
    <cellStyle name="Обычный" xfId="0" builtinId="0" customBuiltin="1"/>
    <cellStyle name="Процентный" xfId="8" builtinId="5"/>
    <cellStyle name="Финансовый" xfId="7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AMJ43"/>
  <sheetViews>
    <sheetView topLeftCell="BY1" workbookViewId="0">
      <selection activeCell="CI21" sqref="CI21"/>
    </sheetView>
  </sheetViews>
  <sheetFormatPr defaultRowHeight="14.25"/>
  <cols>
    <col min="1" max="1" width="19.5" style="1" customWidth="1"/>
    <col min="2" max="2" width="8.75" style="1" customWidth="1"/>
    <col min="3" max="3" width="8.5" style="1" customWidth="1"/>
    <col min="4" max="4" width="5.375" style="1" customWidth="1"/>
    <col min="5" max="5" width="6.125" style="1" customWidth="1"/>
    <col min="6" max="6" width="7.875" style="1" customWidth="1"/>
    <col min="7" max="8" width="5.75" style="1" customWidth="1"/>
    <col min="9" max="9" width="8.625" style="1" customWidth="1"/>
    <col min="10" max="10" width="5.375" style="1" customWidth="1"/>
    <col min="11" max="11" width="7.125" style="1" customWidth="1"/>
    <col min="12" max="12" width="8.375" style="1" customWidth="1"/>
    <col min="13" max="13" width="4.5" style="1" customWidth="1"/>
    <col min="14" max="14" width="5.875" style="1" customWidth="1"/>
    <col min="15" max="15" width="7.625" style="1" customWidth="1"/>
    <col min="16" max="16" width="4.875" style="1" customWidth="1"/>
    <col min="17" max="17" width="7" style="1" customWidth="1"/>
    <col min="18" max="18" width="8.625" style="1" customWidth="1"/>
    <col min="19" max="19" width="5.625" style="1" customWidth="1"/>
    <col min="20" max="20" width="7.375" style="1" customWidth="1"/>
    <col min="21" max="21" width="7.5" style="1" customWidth="1"/>
    <col min="22" max="22" width="6.375" style="1" customWidth="1"/>
    <col min="23" max="23" width="18.875" style="1" hidden="1" customWidth="1"/>
    <col min="24" max="24" width="7.375" style="1" customWidth="1"/>
    <col min="25" max="25" width="7.5" style="1" customWidth="1"/>
    <col min="26" max="26" width="5.5" style="1" customWidth="1"/>
    <col min="27" max="27" width="21.625" style="1" customWidth="1"/>
    <col min="28" max="29" width="7.75" style="1" customWidth="1"/>
    <col min="30" max="30" width="6.375" style="1" customWidth="1"/>
    <col min="31" max="31" width="9.75" style="1" customWidth="1"/>
    <col min="32" max="32" width="9.625" style="1" customWidth="1"/>
    <col min="33" max="33" width="4.75" style="1" customWidth="1"/>
    <col min="34" max="34" width="5" style="1" customWidth="1"/>
    <col min="35" max="35" width="4.875" style="1" customWidth="1"/>
    <col min="36" max="36" width="7.25" style="1" customWidth="1"/>
    <col min="37" max="37" width="6.375" style="1" customWidth="1"/>
    <col min="38" max="38" width="5" style="1" customWidth="1"/>
    <col min="39" max="39" width="5.25" style="1" customWidth="1"/>
    <col min="40" max="40" width="8.5" style="1" customWidth="1"/>
    <col min="41" max="41" width="13.5" style="1" customWidth="1"/>
    <col min="42" max="42" width="12.5" style="1" customWidth="1"/>
    <col min="43" max="43" width="7.75" style="1" customWidth="1"/>
    <col min="44" max="44" width="7.375" style="1" customWidth="1"/>
    <col min="45" max="45" width="21.125" style="1" hidden="1" customWidth="1"/>
    <col min="46" max="46" width="6.5" style="1" customWidth="1"/>
    <col min="47" max="47" width="6.625" style="1" customWidth="1"/>
    <col min="48" max="48" width="4.75" style="1" customWidth="1"/>
    <col min="49" max="49" width="4.625" style="1" hidden="1" customWidth="1"/>
    <col min="50" max="50" width="4.375" style="1" hidden="1" customWidth="1"/>
    <col min="51" max="53" width="4.375" style="1" customWidth="1"/>
    <col min="54" max="54" width="19" style="1" customWidth="1"/>
    <col min="55" max="57" width="6.125" style="1" customWidth="1"/>
    <col min="58" max="59" width="5.75" style="1" customWidth="1"/>
    <col min="60" max="61" width="5.125" style="1" customWidth="1"/>
    <col min="62" max="62" width="6.125" style="1" customWidth="1"/>
    <col min="63" max="64" width="7.625" style="1" customWidth="1"/>
    <col min="65" max="65" width="6.375" style="1" customWidth="1"/>
    <col min="66" max="66" width="5" style="1" customWidth="1"/>
    <col min="67" max="69" width="6.125" style="1" customWidth="1"/>
    <col min="70" max="70" width="5.625" style="1" customWidth="1"/>
    <col min="71" max="71" width="6.375" style="1" customWidth="1"/>
    <col min="72" max="72" width="5.5" style="1" customWidth="1"/>
    <col min="73" max="73" width="5.375" style="1" customWidth="1"/>
    <col min="74" max="75" width="7.125" style="1" customWidth="1"/>
    <col min="76" max="76" width="7.5" style="1" customWidth="1"/>
    <col min="77" max="80" width="6" style="1" customWidth="1"/>
    <col min="81" max="81" width="21.125" style="1" customWidth="1"/>
    <col min="82" max="82" width="6" style="1" hidden="1" customWidth="1"/>
    <col min="83" max="86" width="6" style="1" customWidth="1"/>
    <col min="87" max="88" width="10.25" style="1" customWidth="1"/>
    <col min="89" max="89" width="14.75" style="1" customWidth="1"/>
    <col min="90" max="90" width="14.25" style="1" customWidth="1"/>
    <col min="91" max="91" width="6.25" style="1" customWidth="1"/>
    <col min="92" max="94" width="12.125" style="1" customWidth="1"/>
    <col min="95" max="95" width="16.75" style="1" customWidth="1"/>
    <col min="96" max="103" width="12.125" style="1" customWidth="1"/>
    <col min="104" max="104" width="12.5" style="1" customWidth="1"/>
    <col min="105" max="1024" width="8.5" style="1" customWidth="1"/>
    <col min="1025" max="1025" width="9" customWidth="1"/>
  </cols>
  <sheetData>
    <row r="1" spans="1:109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</row>
    <row r="2" spans="1:109" customForma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</row>
    <row r="3" spans="1:109" customForma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</row>
    <row r="4" spans="1:109" customFormat="1" ht="15.75">
      <c r="A4" s="652" t="s">
        <v>0</v>
      </c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  <c r="P4" s="652"/>
      <c r="Q4" s="652"/>
      <c r="R4" s="652"/>
      <c r="S4" s="652"/>
      <c r="T4" s="652"/>
      <c r="U4" s="652"/>
      <c r="V4" s="652"/>
      <c r="W4" s="652"/>
      <c r="X4" s="652"/>
      <c r="Y4" s="652"/>
      <c r="Z4" s="652"/>
      <c r="AA4" s="652"/>
      <c r="AB4" s="652"/>
      <c r="AC4" s="652"/>
      <c r="AD4" s="652"/>
      <c r="AE4" s="652"/>
      <c r="AF4" s="652"/>
      <c r="AG4" s="652"/>
      <c r="AH4" s="652"/>
      <c r="AI4" s="652"/>
      <c r="AJ4" s="652"/>
      <c r="AK4" s="652"/>
      <c r="AL4" s="652"/>
      <c r="AM4" s="652"/>
      <c r="AN4" s="652"/>
      <c r="AO4" s="652"/>
      <c r="AP4" s="652"/>
      <c r="AQ4" s="652"/>
      <c r="AR4" s="652"/>
      <c r="AS4" s="652"/>
      <c r="AT4" s="652"/>
      <c r="AU4" s="652"/>
      <c r="AV4" s="652"/>
      <c r="AW4" s="652"/>
      <c r="AX4" s="652"/>
      <c r="AY4" s="652"/>
      <c r="AZ4" s="652"/>
      <c r="BA4" s="652"/>
      <c r="BB4" s="652"/>
      <c r="BC4" s="652"/>
      <c r="BD4" s="652"/>
      <c r="BE4" s="652"/>
      <c r="BF4" s="652"/>
      <c r="BG4" s="652"/>
      <c r="BH4" s="652"/>
      <c r="BI4" s="652"/>
      <c r="BJ4" s="652"/>
      <c r="BK4" s="652"/>
      <c r="BL4" s="652"/>
      <c r="BM4" s="652"/>
      <c r="BN4" s="652"/>
      <c r="BO4" s="652"/>
      <c r="BP4" s="652"/>
      <c r="BQ4" s="652"/>
      <c r="BR4" s="652"/>
      <c r="BS4" s="652"/>
      <c r="BT4" s="652"/>
      <c r="BU4" s="652"/>
      <c r="BV4" s="652"/>
      <c r="BW4" s="652"/>
      <c r="BX4" s="652"/>
      <c r="BY4" s="652"/>
      <c r="BZ4" s="652"/>
      <c r="CA4" s="652"/>
      <c r="CB4" s="652"/>
      <c r="CC4" s="652"/>
      <c r="CD4" s="652"/>
      <c r="CE4" s="652"/>
      <c r="CF4" s="652"/>
      <c r="CG4" s="652"/>
      <c r="CH4" s="652"/>
      <c r="CI4" s="652"/>
      <c r="CJ4" s="652"/>
      <c r="CK4" s="652"/>
      <c r="CL4" s="652"/>
      <c r="CM4" s="652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</row>
    <row r="5" spans="1:109" customFormat="1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</row>
    <row r="6" spans="1:109" s="16" customFormat="1" ht="26.25">
      <c r="A6" s="3" t="s">
        <v>1</v>
      </c>
      <c r="B6" s="653" t="s">
        <v>2</v>
      </c>
      <c r="C6" s="653"/>
      <c r="D6" s="4" t="s">
        <v>3</v>
      </c>
      <c r="E6" s="653" t="s">
        <v>4</v>
      </c>
      <c r="F6" s="653"/>
      <c r="G6" s="5" t="s">
        <v>3</v>
      </c>
      <c r="H6" s="654" t="s">
        <v>5</v>
      </c>
      <c r="I6" s="654"/>
      <c r="J6" s="4" t="s">
        <v>3</v>
      </c>
      <c r="K6" s="654" t="s">
        <v>6</v>
      </c>
      <c r="L6" s="654"/>
      <c r="M6" s="4" t="s">
        <v>3</v>
      </c>
      <c r="N6" s="654" t="s">
        <v>6</v>
      </c>
      <c r="O6" s="654"/>
      <c r="P6" s="4" t="s">
        <v>3</v>
      </c>
      <c r="Q6" s="654" t="s">
        <v>7</v>
      </c>
      <c r="R6" s="654"/>
      <c r="S6" s="4" t="s">
        <v>3</v>
      </c>
      <c r="T6" s="654" t="s">
        <v>8</v>
      </c>
      <c r="U6" s="654"/>
      <c r="V6" s="4" t="s">
        <v>3</v>
      </c>
      <c r="W6" s="5" t="s">
        <v>1</v>
      </c>
      <c r="X6" s="649" t="s">
        <v>9</v>
      </c>
      <c r="Y6" s="649"/>
      <c r="Z6" s="5" t="s">
        <v>3</v>
      </c>
      <c r="AA6" s="3" t="s">
        <v>1</v>
      </c>
      <c r="AB6" s="654" t="s">
        <v>10</v>
      </c>
      <c r="AC6" s="654"/>
      <c r="AD6" s="5" t="s">
        <v>3</v>
      </c>
      <c r="AE6" s="654" t="s">
        <v>11</v>
      </c>
      <c r="AF6" s="654"/>
      <c r="AG6" s="5" t="s">
        <v>3</v>
      </c>
      <c r="AH6" s="654" t="s">
        <v>12</v>
      </c>
      <c r="AI6" s="654"/>
      <c r="AJ6" s="649" t="s">
        <v>13</v>
      </c>
      <c r="AK6" s="649"/>
      <c r="AL6" s="649" t="s">
        <v>14</v>
      </c>
      <c r="AM6" s="649"/>
      <c r="AN6" s="7" t="s">
        <v>15</v>
      </c>
      <c r="AO6" s="8" t="s">
        <v>16</v>
      </c>
      <c r="AP6" s="6" t="s">
        <v>16</v>
      </c>
      <c r="AQ6" s="5" t="s">
        <v>3</v>
      </c>
      <c r="AR6" s="3" t="s">
        <v>17</v>
      </c>
      <c r="AS6" s="647" t="s">
        <v>1</v>
      </c>
      <c r="AT6" s="641" t="s">
        <v>18</v>
      </c>
      <c r="AU6" s="641"/>
      <c r="AV6" s="641"/>
      <c r="AW6" s="649" t="s">
        <v>19</v>
      </c>
      <c r="AX6" s="649"/>
      <c r="AY6" s="649" t="s">
        <v>20</v>
      </c>
      <c r="AZ6" s="649"/>
      <c r="BA6" s="649"/>
      <c r="BB6" s="3" t="s">
        <v>1</v>
      </c>
      <c r="BC6" s="650" t="s">
        <v>21</v>
      </c>
      <c r="BD6" s="650"/>
      <c r="BE6" s="650"/>
      <c r="BF6" s="649" t="s">
        <v>22</v>
      </c>
      <c r="BG6" s="649"/>
      <c r="BH6" s="641" t="s">
        <v>23</v>
      </c>
      <c r="BI6" s="641"/>
      <c r="BJ6" s="649" t="s">
        <v>24</v>
      </c>
      <c r="BK6" s="649"/>
      <c r="BL6" s="651" t="s">
        <v>25</v>
      </c>
      <c r="BM6" s="651"/>
      <c r="BN6" s="649" t="s">
        <v>26</v>
      </c>
      <c r="BO6" s="649"/>
      <c r="BP6" s="651" t="s">
        <v>27</v>
      </c>
      <c r="BQ6" s="651"/>
      <c r="BR6" s="642" t="s">
        <v>28</v>
      </c>
      <c r="BS6" s="642"/>
      <c r="BT6" s="642" t="s">
        <v>29</v>
      </c>
      <c r="BU6" s="642"/>
      <c r="BV6" s="648" t="s">
        <v>30</v>
      </c>
      <c r="BW6" s="648"/>
      <c r="BX6" s="642" t="s">
        <v>31</v>
      </c>
      <c r="BY6" s="642" t="s">
        <v>32</v>
      </c>
      <c r="BZ6" s="642"/>
      <c r="CA6" s="642" t="s">
        <v>33</v>
      </c>
      <c r="CB6" s="642"/>
      <c r="CC6" s="647" t="s">
        <v>1</v>
      </c>
      <c r="CD6" s="11"/>
      <c r="CE6" s="642" t="s">
        <v>34</v>
      </c>
      <c r="CF6" s="642"/>
      <c r="CG6" s="640" t="s">
        <v>35</v>
      </c>
      <c r="CH6" s="640"/>
      <c r="CI6" s="642" t="s">
        <v>36</v>
      </c>
      <c r="CJ6" s="642"/>
      <c r="CK6" s="12" t="s">
        <v>16</v>
      </c>
      <c r="CL6" s="13" t="s">
        <v>16</v>
      </c>
      <c r="CM6" s="14" t="s">
        <v>37</v>
      </c>
      <c r="CN6" s="10"/>
      <c r="CO6" s="15"/>
      <c r="CP6" s="15"/>
      <c r="CQ6" s="15"/>
      <c r="CR6" s="15"/>
      <c r="CS6" s="15"/>
      <c r="CT6" s="15"/>
      <c r="CU6" s="15"/>
      <c r="CV6" s="15"/>
      <c r="CW6"/>
      <c r="CX6"/>
      <c r="CY6"/>
      <c r="CZ6"/>
      <c r="DA6"/>
      <c r="DB6"/>
      <c r="DC6"/>
      <c r="DD6"/>
      <c r="DE6"/>
    </row>
    <row r="7" spans="1:109" s="16" customFormat="1" ht="28.5" customHeight="1">
      <c r="A7" s="17"/>
      <c r="B7" s="643" t="s">
        <v>38</v>
      </c>
      <c r="C7" s="643"/>
      <c r="D7" s="19" t="s">
        <v>39</v>
      </c>
      <c r="E7" s="643" t="s">
        <v>40</v>
      </c>
      <c r="F7" s="643"/>
      <c r="G7" s="20" t="s">
        <v>39</v>
      </c>
      <c r="H7" s="644" t="s">
        <v>38</v>
      </c>
      <c r="I7" s="644"/>
      <c r="J7" s="19" t="s">
        <v>39</v>
      </c>
      <c r="K7" s="645" t="s">
        <v>41</v>
      </c>
      <c r="L7" s="645"/>
      <c r="M7" s="19" t="s">
        <v>39</v>
      </c>
      <c r="N7" s="645" t="s">
        <v>42</v>
      </c>
      <c r="O7" s="645"/>
      <c r="P7" s="19" t="s">
        <v>39</v>
      </c>
      <c r="Q7" s="644" t="s">
        <v>43</v>
      </c>
      <c r="R7" s="644"/>
      <c r="S7" s="19" t="s">
        <v>39</v>
      </c>
      <c r="T7" s="644" t="s">
        <v>44</v>
      </c>
      <c r="U7" s="644"/>
      <c r="V7" s="19" t="s">
        <v>39</v>
      </c>
      <c r="W7" s="21"/>
      <c r="X7" s="649"/>
      <c r="Y7" s="649"/>
      <c r="Z7" s="20" t="s">
        <v>39</v>
      </c>
      <c r="AA7" s="17"/>
      <c r="AB7" s="644" t="s">
        <v>45</v>
      </c>
      <c r="AC7" s="644"/>
      <c r="AD7" s="20" t="s">
        <v>39</v>
      </c>
      <c r="AE7" s="646"/>
      <c r="AF7" s="646"/>
      <c r="AG7" s="20" t="s">
        <v>39</v>
      </c>
      <c r="AH7" s="646"/>
      <c r="AI7" s="646"/>
      <c r="AJ7" s="649"/>
      <c r="AK7" s="649"/>
      <c r="AL7" s="649"/>
      <c r="AM7" s="649"/>
      <c r="AN7" s="22" t="s">
        <v>46</v>
      </c>
      <c r="AO7" s="20" t="s">
        <v>47</v>
      </c>
      <c r="AP7" s="19" t="s">
        <v>47</v>
      </c>
      <c r="AQ7" s="20" t="s">
        <v>39</v>
      </c>
      <c r="AR7" s="23" t="s">
        <v>48</v>
      </c>
      <c r="AS7" s="647"/>
      <c r="AT7" s="641"/>
      <c r="AU7" s="641"/>
      <c r="AV7" s="641"/>
      <c r="AW7" s="649"/>
      <c r="AX7" s="649"/>
      <c r="AY7" s="649"/>
      <c r="AZ7" s="649"/>
      <c r="BA7" s="649"/>
      <c r="BB7" s="17"/>
      <c r="BC7" s="650"/>
      <c r="BD7" s="650"/>
      <c r="BE7" s="650"/>
      <c r="BF7" s="649"/>
      <c r="BG7" s="649"/>
      <c r="BH7" s="641"/>
      <c r="BI7" s="641"/>
      <c r="BJ7" s="649"/>
      <c r="BK7" s="649"/>
      <c r="BL7" s="651"/>
      <c r="BM7" s="651"/>
      <c r="BN7" s="649"/>
      <c r="BO7" s="649"/>
      <c r="BP7" s="651"/>
      <c r="BQ7" s="651"/>
      <c r="BR7" s="642"/>
      <c r="BS7" s="642"/>
      <c r="BT7" s="642"/>
      <c r="BU7" s="642"/>
      <c r="BV7" s="648"/>
      <c r="BW7" s="648"/>
      <c r="BX7" s="642"/>
      <c r="BY7" s="642"/>
      <c r="BZ7" s="642"/>
      <c r="CA7" s="642"/>
      <c r="CB7" s="642"/>
      <c r="CC7" s="647"/>
      <c r="CD7" s="24"/>
      <c r="CE7" s="642"/>
      <c r="CF7" s="642"/>
      <c r="CG7" s="640"/>
      <c r="CH7" s="640"/>
      <c r="CI7" s="642"/>
      <c r="CJ7" s="642"/>
      <c r="CK7" s="25" t="s">
        <v>49</v>
      </c>
      <c r="CL7" s="26" t="s">
        <v>49</v>
      </c>
      <c r="CM7" s="27" t="s">
        <v>3</v>
      </c>
      <c r="CN7" s="10" t="s">
        <v>50</v>
      </c>
      <c r="CO7" s="15"/>
      <c r="CP7" s="15"/>
      <c r="CQ7" s="15"/>
      <c r="CR7" s="15"/>
      <c r="CS7" s="15"/>
      <c r="CT7" s="15"/>
      <c r="CU7" s="15"/>
      <c r="CV7" s="15"/>
      <c r="CW7"/>
      <c r="CX7"/>
      <c r="CY7"/>
      <c r="CZ7"/>
      <c r="DA7"/>
      <c r="DB7"/>
      <c r="DC7"/>
      <c r="DD7"/>
      <c r="DE7"/>
    </row>
    <row r="8" spans="1:109" s="16" customFormat="1" ht="15">
      <c r="A8" s="28"/>
      <c r="B8" s="18" t="s">
        <v>51</v>
      </c>
      <c r="C8" s="18" t="s">
        <v>52</v>
      </c>
      <c r="D8" s="10" t="s">
        <v>53</v>
      </c>
      <c r="E8" s="18" t="s">
        <v>54</v>
      </c>
      <c r="F8" s="18" t="s">
        <v>52</v>
      </c>
      <c r="G8" s="29" t="s">
        <v>53</v>
      </c>
      <c r="H8" s="30" t="s">
        <v>54</v>
      </c>
      <c r="I8" s="9" t="s">
        <v>52</v>
      </c>
      <c r="J8" s="10" t="s">
        <v>53</v>
      </c>
      <c r="K8" s="18" t="s">
        <v>54</v>
      </c>
      <c r="L8" s="18" t="s">
        <v>52</v>
      </c>
      <c r="M8" s="10" t="s">
        <v>53</v>
      </c>
      <c r="N8" s="31" t="s">
        <v>54</v>
      </c>
      <c r="O8" s="30" t="s">
        <v>52</v>
      </c>
      <c r="P8" s="10" t="s">
        <v>53</v>
      </c>
      <c r="Q8" s="18" t="s">
        <v>54</v>
      </c>
      <c r="R8" s="18" t="s">
        <v>52</v>
      </c>
      <c r="S8" s="10" t="s">
        <v>53</v>
      </c>
      <c r="T8" s="18" t="s">
        <v>54</v>
      </c>
      <c r="U8" s="18" t="s">
        <v>52</v>
      </c>
      <c r="V8" s="32" t="s">
        <v>53</v>
      </c>
      <c r="W8" s="33"/>
      <c r="X8" s="18" t="s">
        <v>54</v>
      </c>
      <c r="Y8" s="18" t="s">
        <v>52</v>
      </c>
      <c r="Z8" s="29" t="s">
        <v>55</v>
      </c>
      <c r="AA8" s="28"/>
      <c r="AB8" s="9" t="s">
        <v>54</v>
      </c>
      <c r="AC8" s="9" t="s">
        <v>52</v>
      </c>
      <c r="AD8" s="29" t="s">
        <v>55</v>
      </c>
      <c r="AE8" s="9" t="s">
        <v>54</v>
      </c>
      <c r="AF8" s="9" t="s">
        <v>52</v>
      </c>
      <c r="AG8" s="29" t="s">
        <v>55</v>
      </c>
      <c r="AH8" s="9" t="s">
        <v>56</v>
      </c>
      <c r="AI8" s="9" t="s">
        <v>52</v>
      </c>
      <c r="AJ8" s="9" t="s">
        <v>56</v>
      </c>
      <c r="AK8" s="34" t="s">
        <v>52</v>
      </c>
      <c r="AL8" s="9" t="s">
        <v>56</v>
      </c>
      <c r="AM8" s="9" t="s">
        <v>52</v>
      </c>
      <c r="AN8" s="9" t="s">
        <v>52</v>
      </c>
      <c r="AO8" s="35" t="s">
        <v>57</v>
      </c>
      <c r="AP8" s="18" t="s">
        <v>52</v>
      </c>
      <c r="AQ8" s="29" t="s">
        <v>53</v>
      </c>
      <c r="AR8" s="36" t="s">
        <v>58</v>
      </c>
      <c r="AS8" s="37"/>
      <c r="AT8" s="6" t="s">
        <v>56</v>
      </c>
      <c r="AU8" s="6" t="s">
        <v>52</v>
      </c>
      <c r="AV8" s="38" t="s">
        <v>3</v>
      </c>
      <c r="AW8" s="32" t="s">
        <v>56</v>
      </c>
      <c r="AX8" s="32" t="s">
        <v>52</v>
      </c>
      <c r="AY8" s="32" t="s">
        <v>56</v>
      </c>
      <c r="AZ8" s="32" t="s">
        <v>52</v>
      </c>
      <c r="BA8" s="36" t="s">
        <v>3</v>
      </c>
      <c r="BB8" s="28"/>
      <c r="BC8" s="10" t="s">
        <v>56</v>
      </c>
      <c r="BD8" s="10" t="s">
        <v>52</v>
      </c>
      <c r="BE8" s="10" t="s">
        <v>3</v>
      </c>
      <c r="BF8" s="38" t="s">
        <v>56</v>
      </c>
      <c r="BG8" s="32" t="s">
        <v>52</v>
      </c>
      <c r="BH8" s="32" t="s">
        <v>56</v>
      </c>
      <c r="BI8" s="36" t="s">
        <v>52</v>
      </c>
      <c r="BJ8" s="6" t="s">
        <v>56</v>
      </c>
      <c r="BK8" s="39" t="s">
        <v>52</v>
      </c>
      <c r="BL8" s="10" t="s">
        <v>56</v>
      </c>
      <c r="BM8" s="40" t="s">
        <v>52</v>
      </c>
      <c r="BN8" s="6" t="s">
        <v>56</v>
      </c>
      <c r="BO8" s="39" t="s">
        <v>52</v>
      </c>
      <c r="BP8" s="10" t="s">
        <v>56</v>
      </c>
      <c r="BQ8" s="39" t="s">
        <v>52</v>
      </c>
      <c r="BR8" s="25" t="s">
        <v>56</v>
      </c>
      <c r="BS8" s="25" t="s">
        <v>52</v>
      </c>
      <c r="BT8" s="25" t="s">
        <v>56</v>
      </c>
      <c r="BU8" s="25" t="s">
        <v>52</v>
      </c>
      <c r="BV8" s="41" t="s">
        <v>56</v>
      </c>
      <c r="BW8" s="25" t="s">
        <v>52</v>
      </c>
      <c r="BX8" s="42" t="s">
        <v>52</v>
      </c>
      <c r="BY8" s="12" t="s">
        <v>56</v>
      </c>
      <c r="BZ8" s="12" t="s">
        <v>52</v>
      </c>
      <c r="CA8" s="12" t="s">
        <v>56</v>
      </c>
      <c r="CB8" s="12" t="s">
        <v>52</v>
      </c>
      <c r="CC8" s="43"/>
      <c r="CD8" s="26"/>
      <c r="CE8" s="12" t="s">
        <v>56</v>
      </c>
      <c r="CF8" s="12" t="s">
        <v>52</v>
      </c>
      <c r="CG8" s="12" t="s">
        <v>56</v>
      </c>
      <c r="CH8" s="12" t="s">
        <v>52</v>
      </c>
      <c r="CI8" s="25" t="s">
        <v>56</v>
      </c>
      <c r="CJ8" s="41" t="s">
        <v>52</v>
      </c>
      <c r="CK8" s="44" t="s">
        <v>56</v>
      </c>
      <c r="CL8" s="13" t="s">
        <v>52</v>
      </c>
      <c r="CM8" s="45"/>
      <c r="CN8" s="46"/>
      <c r="CW8"/>
      <c r="CX8"/>
      <c r="CY8"/>
      <c r="CZ8"/>
      <c r="DA8"/>
      <c r="DB8"/>
      <c r="DC8"/>
      <c r="DD8"/>
      <c r="DE8"/>
    </row>
    <row r="9" spans="1:109" customFormat="1" ht="15">
      <c r="A9" s="17" t="s">
        <v>59</v>
      </c>
      <c r="B9" s="47">
        <v>4445</v>
      </c>
      <c r="C9" s="48">
        <v>4217.3693199999998</v>
      </c>
      <c r="D9" s="49">
        <f t="shared" ref="D9:D23" si="0">C9/B9*100</f>
        <v>94.878949831271086</v>
      </c>
      <c r="E9" s="50">
        <v>19.5</v>
      </c>
      <c r="F9" s="48">
        <v>34.886389999999999</v>
      </c>
      <c r="G9" s="49">
        <f t="shared" ref="G9:G16" si="1">F9/E9*100</f>
        <v>178.90456410256411</v>
      </c>
      <c r="H9" s="50">
        <v>396</v>
      </c>
      <c r="I9" s="48">
        <v>360.71519999999998</v>
      </c>
      <c r="J9" s="49">
        <f t="shared" ref="J9:J23" si="2">I9/H9*100</f>
        <v>91.089696969696959</v>
      </c>
      <c r="K9" s="50">
        <v>738.53</v>
      </c>
      <c r="L9" s="48">
        <v>774.31003999999996</v>
      </c>
      <c r="M9" s="49">
        <f t="shared" ref="M9:M23" si="3">L9/K9*100</f>
        <v>104.84476459994853</v>
      </c>
      <c r="N9" s="50">
        <v>512.54</v>
      </c>
      <c r="O9" s="48">
        <v>372.33082000000002</v>
      </c>
      <c r="P9" s="49">
        <f t="shared" ref="P9:P23" si="4">O9/N9*100</f>
        <v>72.644246302727595</v>
      </c>
      <c r="Q9" s="51">
        <v>684.9</v>
      </c>
      <c r="R9" s="48">
        <v>352.91428999999999</v>
      </c>
      <c r="S9" s="49">
        <f t="shared" ref="S9:S23" si="5">R9/Q9*100</f>
        <v>51.527856621404588</v>
      </c>
      <c r="T9" s="50"/>
      <c r="U9" s="48">
        <v>3.3</v>
      </c>
      <c r="V9" s="49"/>
      <c r="W9" s="21" t="s">
        <v>60</v>
      </c>
      <c r="X9" s="50"/>
      <c r="Y9" s="50"/>
      <c r="Z9" s="52"/>
      <c r="AA9" s="17" t="s">
        <v>59</v>
      </c>
      <c r="AB9" s="50">
        <v>423.7</v>
      </c>
      <c r="AC9" s="48">
        <v>722.03125</v>
      </c>
      <c r="AD9" s="49">
        <f>AC9/AB9*100</f>
        <v>170.41096294548029</v>
      </c>
      <c r="AE9" s="50">
        <v>1728.479</v>
      </c>
      <c r="AF9" s="48">
        <v>1281.2806</v>
      </c>
      <c r="AG9" s="49">
        <f t="shared" ref="AG9:AG23" si="6">AF9/AE9*100</f>
        <v>74.127634758651979</v>
      </c>
      <c r="AH9" s="50"/>
      <c r="AI9" s="48"/>
      <c r="AJ9" s="53"/>
      <c r="AK9" s="53"/>
      <c r="AL9" s="54"/>
      <c r="AM9" s="54">
        <v>13.2</v>
      </c>
      <c r="AN9" s="48"/>
      <c r="AO9" s="55">
        <f t="shared" ref="AO9:AO22" si="7">B9+E9+H9+K9+N9+Q9+T9+X9+AB9+AE9+AH9+AJ9+AL9</f>
        <v>8948.6489999999994</v>
      </c>
      <c r="AP9" s="48">
        <f t="shared" ref="AP9:AP20" si="8">C9+F9+I9+L9+O9+R9+U9+Y9+AC9+AF9+AI9+AK9+AM9+AN9</f>
        <v>8132.3379099999993</v>
      </c>
      <c r="AQ9" s="56">
        <v>92.719950040545797</v>
      </c>
      <c r="AR9" s="57">
        <v>-632.82918999999902</v>
      </c>
      <c r="AS9" s="28" t="s">
        <v>60</v>
      </c>
      <c r="AT9" s="58">
        <v>7512.7</v>
      </c>
      <c r="AU9" s="58">
        <v>7512.7</v>
      </c>
      <c r="AV9" s="59">
        <v>100</v>
      </c>
      <c r="AW9" s="60"/>
      <c r="AX9" s="61"/>
      <c r="AY9" s="62">
        <v>903</v>
      </c>
      <c r="AZ9" s="61">
        <v>903</v>
      </c>
      <c r="BA9" s="60">
        <v>100</v>
      </c>
      <c r="BB9" s="17" t="s">
        <v>59</v>
      </c>
      <c r="BC9" s="63">
        <v>164.7</v>
      </c>
      <c r="BD9" s="64">
        <v>164.7</v>
      </c>
      <c r="BE9" s="64">
        <f t="shared" ref="BE9:BE23" si="9">BD9/BC9*100</f>
        <v>100</v>
      </c>
      <c r="BF9" s="65">
        <v>609</v>
      </c>
      <c r="BG9" s="65">
        <v>609</v>
      </c>
      <c r="BH9" s="66"/>
      <c r="BI9" s="67"/>
      <c r="BJ9" s="68">
        <v>316.39999999999998</v>
      </c>
      <c r="BK9" s="69">
        <v>316.39999999999998</v>
      </c>
      <c r="BL9" s="50">
        <v>2300</v>
      </c>
      <c r="BM9" s="50">
        <v>2300</v>
      </c>
      <c r="BN9" s="70">
        <v>665</v>
      </c>
      <c r="BO9" s="71">
        <v>665</v>
      </c>
      <c r="BP9" s="50">
        <v>10</v>
      </c>
      <c r="BQ9" s="68">
        <v>10</v>
      </c>
      <c r="BR9" s="72">
        <v>4915.2</v>
      </c>
      <c r="BS9" s="72">
        <v>4914.7</v>
      </c>
      <c r="BT9" s="73"/>
      <c r="BU9" s="74"/>
      <c r="BV9" s="72">
        <v>5326</v>
      </c>
      <c r="BW9" s="72">
        <v>5326</v>
      </c>
      <c r="BX9" s="75"/>
      <c r="BY9" s="72">
        <v>1408</v>
      </c>
      <c r="BZ9" s="72">
        <v>1408</v>
      </c>
      <c r="CA9" s="76">
        <v>780.09900000000005</v>
      </c>
      <c r="CB9" s="76">
        <v>780.09900000000005</v>
      </c>
      <c r="CC9" s="43" t="s">
        <v>60</v>
      </c>
      <c r="CD9" s="77"/>
      <c r="CE9" s="78">
        <v>888.3</v>
      </c>
      <c r="CF9" s="79">
        <v>888.3</v>
      </c>
      <c r="CG9" s="78"/>
      <c r="CH9" s="78"/>
      <c r="CI9" s="80">
        <f t="shared" ref="CI9:CI22" si="10">AT9+AY9+BC9+BF9+BH9+BJ9+BL9+BN9+BP9+BR9+BT9+BV9+BY9+CA9+CE9+CG9</f>
        <v>25798.398999999998</v>
      </c>
      <c r="CJ9" s="81">
        <f t="shared" ref="CJ9:CJ22" si="11">AU9+AZ9+BD9+BG9+BI9+BK9+BM9+BO9+BQ9+BS9+BU9+BW9+BZ9+CB9+CF9+CH9</f>
        <v>25797.898999999998</v>
      </c>
      <c r="CK9" s="82">
        <f t="shared" ref="CK9:CK22" si="12">AO9+CI9</f>
        <v>34747.047999999995</v>
      </c>
      <c r="CL9" s="83">
        <f t="shared" ref="CL9:CL22" si="13">AP9+CJ9</f>
        <v>33930.23691</v>
      </c>
      <c r="CM9" s="84">
        <v>98.163786759973206</v>
      </c>
      <c r="CN9" s="85">
        <v>-633.32919000000402</v>
      </c>
      <c r="CO9" s="86"/>
      <c r="CP9" s="86"/>
      <c r="CQ9" s="86"/>
      <c r="CR9" s="86"/>
      <c r="CS9" s="86"/>
      <c r="CT9" s="86"/>
      <c r="CU9" s="86"/>
      <c r="CV9" s="86"/>
    </row>
    <row r="10" spans="1:109" customFormat="1" ht="15">
      <c r="A10" s="28" t="s">
        <v>61</v>
      </c>
      <c r="B10" s="87">
        <v>99</v>
      </c>
      <c r="C10" s="88">
        <v>24.005089999999999</v>
      </c>
      <c r="D10" s="49">
        <f t="shared" si="0"/>
        <v>24.247565656565655</v>
      </c>
      <c r="E10" s="68">
        <v>13</v>
      </c>
      <c r="F10" s="88">
        <v>10.1</v>
      </c>
      <c r="G10" s="49">
        <f t="shared" si="1"/>
        <v>77.692307692307693</v>
      </c>
      <c r="H10" s="68">
        <v>5</v>
      </c>
      <c r="I10" s="89">
        <v>4.0873999999999997</v>
      </c>
      <c r="J10" s="49">
        <f t="shared" si="2"/>
        <v>81.748000000000005</v>
      </c>
      <c r="K10" s="68">
        <v>769.47</v>
      </c>
      <c r="L10" s="88">
        <v>187.1473</v>
      </c>
      <c r="M10" s="49">
        <f t="shared" si="3"/>
        <v>24.32158498706902</v>
      </c>
      <c r="N10" s="68">
        <v>0.95</v>
      </c>
      <c r="O10" s="88">
        <v>-0.93300000000000005</v>
      </c>
      <c r="P10" s="49">
        <f t="shared" si="4"/>
        <v>-98.21052631578948</v>
      </c>
      <c r="Q10" s="90">
        <v>111.4</v>
      </c>
      <c r="R10" s="88">
        <v>77.947360000000003</v>
      </c>
      <c r="S10" s="49">
        <f t="shared" si="5"/>
        <v>69.970700179533225</v>
      </c>
      <c r="T10" s="68"/>
      <c r="U10" s="88"/>
      <c r="V10" s="91"/>
      <c r="W10" s="33" t="s">
        <v>61</v>
      </c>
      <c r="X10" s="68">
        <v>6</v>
      </c>
      <c r="Y10" s="68">
        <v>6.5921599999999998</v>
      </c>
      <c r="Z10" s="49">
        <f>Y10/X10*100</f>
        <v>109.86933333333333</v>
      </c>
      <c r="AA10" s="28" t="s">
        <v>61</v>
      </c>
      <c r="AB10" s="68"/>
      <c r="AC10" s="88"/>
      <c r="AD10" s="92"/>
      <c r="AE10" s="68">
        <v>530.971</v>
      </c>
      <c r="AF10" s="88">
        <v>393.59625</v>
      </c>
      <c r="AG10" s="49">
        <f t="shared" si="6"/>
        <v>74.127635972586063</v>
      </c>
      <c r="AH10" s="54">
        <v>1</v>
      </c>
      <c r="AI10" s="93">
        <v>0.5</v>
      </c>
      <c r="AJ10" s="94"/>
      <c r="AK10" s="94"/>
      <c r="AL10" s="93"/>
      <c r="AM10" s="93"/>
      <c r="AN10" s="88">
        <v>45.318600000000004</v>
      </c>
      <c r="AO10" s="55">
        <f t="shared" si="7"/>
        <v>1536.7910000000002</v>
      </c>
      <c r="AP10" s="48">
        <f t="shared" si="8"/>
        <v>748.36115999999993</v>
      </c>
      <c r="AQ10" s="57">
        <v>47.702426680010497</v>
      </c>
      <c r="AR10" s="95">
        <v>-803.70439999999996</v>
      </c>
      <c r="AS10" s="28" t="s">
        <v>61</v>
      </c>
      <c r="AT10" s="58">
        <v>1069</v>
      </c>
      <c r="AU10" s="58">
        <v>1069</v>
      </c>
      <c r="AV10" s="59">
        <v>100</v>
      </c>
      <c r="AW10" s="60"/>
      <c r="AX10" s="61"/>
      <c r="AY10" s="62">
        <v>66</v>
      </c>
      <c r="AZ10" s="61">
        <v>66</v>
      </c>
      <c r="BA10" s="60">
        <v>100</v>
      </c>
      <c r="BB10" s="28" t="s">
        <v>61</v>
      </c>
      <c r="BC10" s="96">
        <v>17.399999999999999</v>
      </c>
      <c r="BD10" s="97">
        <v>17.399999999999999</v>
      </c>
      <c r="BE10" s="64">
        <f t="shared" si="9"/>
        <v>100</v>
      </c>
      <c r="BF10" s="65">
        <v>18</v>
      </c>
      <c r="BG10" s="65">
        <v>18</v>
      </c>
      <c r="BH10" s="68">
        <v>4.0999999999999996</v>
      </c>
      <c r="BI10" s="98">
        <v>4.0999999999999996</v>
      </c>
      <c r="BJ10" s="68">
        <v>63.3</v>
      </c>
      <c r="BK10" s="69">
        <v>63.3</v>
      </c>
      <c r="BL10" s="68"/>
      <c r="BM10" s="68"/>
      <c r="BN10" s="70">
        <v>15</v>
      </c>
      <c r="BO10" s="71">
        <v>15</v>
      </c>
      <c r="BP10" s="68">
        <v>10</v>
      </c>
      <c r="BQ10" s="68">
        <v>10</v>
      </c>
      <c r="BR10" s="74"/>
      <c r="BS10" s="74"/>
      <c r="BT10" s="74"/>
      <c r="BU10" s="74"/>
      <c r="BV10" s="72"/>
      <c r="BW10" s="72"/>
      <c r="BX10" s="75"/>
      <c r="BY10" s="74"/>
      <c r="BZ10" s="74"/>
      <c r="CA10" s="72"/>
      <c r="CB10" s="72"/>
      <c r="CC10" s="43" t="s">
        <v>61</v>
      </c>
      <c r="CD10" s="75"/>
      <c r="CE10" s="72">
        <v>48.6</v>
      </c>
      <c r="CF10" s="99">
        <v>48.6</v>
      </c>
      <c r="CG10" s="72"/>
      <c r="CH10" s="72"/>
      <c r="CI10" s="80">
        <f t="shared" si="10"/>
        <v>1311.3999999999999</v>
      </c>
      <c r="CJ10" s="81">
        <f t="shared" si="11"/>
        <v>1311.3999999999999</v>
      </c>
      <c r="CK10" s="82">
        <f t="shared" si="12"/>
        <v>2848.1909999999998</v>
      </c>
      <c r="CL10" s="83">
        <f t="shared" si="13"/>
        <v>2059.76116</v>
      </c>
      <c r="CM10" s="84">
        <v>71.781934568292598</v>
      </c>
      <c r="CN10" s="85">
        <v>-803.70439999999996</v>
      </c>
      <c r="CO10" s="86"/>
      <c r="CP10" s="86"/>
      <c r="CQ10" s="86"/>
      <c r="CR10" s="86"/>
      <c r="CS10" s="86"/>
      <c r="CT10" s="86"/>
      <c r="CU10" s="86"/>
      <c r="CV10" s="86"/>
    </row>
    <row r="11" spans="1:109" customFormat="1" ht="15">
      <c r="A11" s="28" t="s">
        <v>62</v>
      </c>
      <c r="B11" s="87">
        <v>139</v>
      </c>
      <c r="C11" s="88">
        <v>237.74525</v>
      </c>
      <c r="D11" s="49">
        <f t="shared" si="0"/>
        <v>171.03974820143887</v>
      </c>
      <c r="E11" s="68">
        <v>0.5</v>
      </c>
      <c r="F11" s="88">
        <v>1.9770000000000001</v>
      </c>
      <c r="G11" s="49">
        <f t="shared" si="1"/>
        <v>395.40000000000003</v>
      </c>
      <c r="H11" s="68">
        <v>21</v>
      </c>
      <c r="I11" s="88">
        <v>31.51624</v>
      </c>
      <c r="J11" s="49">
        <f t="shared" si="2"/>
        <v>150.07733333333334</v>
      </c>
      <c r="K11" s="68">
        <v>434.2</v>
      </c>
      <c r="L11" s="88">
        <v>492.90138999999999</v>
      </c>
      <c r="M11" s="49">
        <f t="shared" si="3"/>
        <v>113.51943574389682</v>
      </c>
      <c r="N11" s="68">
        <v>30.39</v>
      </c>
      <c r="O11" s="88">
        <v>12.18207</v>
      </c>
      <c r="P11" s="49">
        <f t="shared" si="4"/>
        <v>40.085784797630794</v>
      </c>
      <c r="Q11" s="90">
        <v>162</v>
      </c>
      <c r="R11" s="88">
        <v>189.28263999999999</v>
      </c>
      <c r="S11" s="49">
        <f t="shared" si="5"/>
        <v>116.84113580246913</v>
      </c>
      <c r="T11" s="68">
        <v>86.63</v>
      </c>
      <c r="U11" s="88">
        <v>86.63</v>
      </c>
      <c r="V11" s="49">
        <f>U11/T11*100</f>
        <v>100</v>
      </c>
      <c r="W11" s="33" t="s">
        <v>62</v>
      </c>
      <c r="X11" s="68">
        <v>5</v>
      </c>
      <c r="Y11" s="68">
        <v>14.14</v>
      </c>
      <c r="Z11" s="49">
        <f>Y11/X11*100</f>
        <v>282.8</v>
      </c>
      <c r="AA11" s="28" t="s">
        <v>62</v>
      </c>
      <c r="AB11" s="68"/>
      <c r="AC11" s="88">
        <v>6.3452500000000001</v>
      </c>
      <c r="AD11" s="92"/>
      <c r="AE11" s="68">
        <v>655.24099999999999</v>
      </c>
      <c r="AF11" s="88">
        <v>485.71424999999999</v>
      </c>
      <c r="AG11" s="49">
        <f t="shared" si="6"/>
        <v>74.127572908288712</v>
      </c>
      <c r="AH11" s="51"/>
      <c r="AI11" s="93"/>
      <c r="AJ11" s="94"/>
      <c r="AK11" s="94"/>
      <c r="AL11" s="93">
        <v>29.8</v>
      </c>
      <c r="AM11" s="93">
        <v>29.8</v>
      </c>
      <c r="AN11" s="88">
        <v>4.3854199999999999</v>
      </c>
      <c r="AO11" s="55">
        <f t="shared" si="7"/>
        <v>1563.761</v>
      </c>
      <c r="AP11" s="48">
        <f t="shared" si="8"/>
        <v>1592.6195100000002</v>
      </c>
      <c r="AQ11" s="57">
        <v>100.54190186352</v>
      </c>
      <c r="AR11" s="57">
        <v>8.4740500000004904</v>
      </c>
      <c r="AS11" s="28" t="s">
        <v>62</v>
      </c>
      <c r="AT11" s="58">
        <v>1659.2</v>
      </c>
      <c r="AU11" s="58">
        <v>1659.2</v>
      </c>
      <c r="AV11" s="59">
        <v>100</v>
      </c>
      <c r="AW11" s="60"/>
      <c r="AX11" s="61"/>
      <c r="AY11" s="62">
        <v>37</v>
      </c>
      <c r="AZ11" s="61">
        <v>37</v>
      </c>
      <c r="BA11" s="60">
        <v>100</v>
      </c>
      <c r="BB11" s="28" t="s">
        <v>62</v>
      </c>
      <c r="BC11" s="96">
        <v>25.7</v>
      </c>
      <c r="BD11" s="97">
        <v>25.7</v>
      </c>
      <c r="BE11" s="64">
        <f t="shared" si="9"/>
        <v>100</v>
      </c>
      <c r="BF11" s="65">
        <v>28</v>
      </c>
      <c r="BG11" s="65">
        <v>28</v>
      </c>
      <c r="BH11" s="68">
        <v>7.8</v>
      </c>
      <c r="BI11" s="98">
        <v>7.8</v>
      </c>
      <c r="BJ11" s="100">
        <v>63.3</v>
      </c>
      <c r="BK11" s="69">
        <v>63.3</v>
      </c>
      <c r="BL11" s="68">
        <v>900</v>
      </c>
      <c r="BM11" s="68">
        <v>895</v>
      </c>
      <c r="BN11" s="70">
        <v>15</v>
      </c>
      <c r="BO11" s="71">
        <v>15</v>
      </c>
      <c r="BP11" s="68">
        <v>10</v>
      </c>
      <c r="BQ11" s="68">
        <v>10</v>
      </c>
      <c r="BR11" s="74"/>
      <c r="BS11" s="74"/>
      <c r="BT11" s="74"/>
      <c r="BU11" s="74"/>
      <c r="BV11" s="72"/>
      <c r="BW11" s="72"/>
      <c r="BX11" s="101"/>
      <c r="BY11" s="74"/>
      <c r="BZ11" s="74"/>
      <c r="CA11" s="74"/>
      <c r="CB11" s="74"/>
      <c r="CC11" s="43" t="s">
        <v>62</v>
      </c>
      <c r="CD11" s="75"/>
      <c r="CE11" s="72">
        <v>11.3</v>
      </c>
      <c r="CF11" s="99">
        <v>11.3</v>
      </c>
      <c r="CG11" s="72">
        <v>9</v>
      </c>
      <c r="CH11" s="72">
        <v>9</v>
      </c>
      <c r="CI11" s="80">
        <f t="shared" si="10"/>
        <v>2766.3</v>
      </c>
      <c r="CJ11" s="81">
        <f t="shared" si="11"/>
        <v>2761.3</v>
      </c>
      <c r="CK11" s="82">
        <f t="shared" si="12"/>
        <v>4330.0609999999997</v>
      </c>
      <c r="CL11" s="83">
        <f t="shared" si="13"/>
        <v>4353.9195100000006</v>
      </c>
      <c r="CM11" s="84">
        <v>100.080230971342</v>
      </c>
      <c r="CN11" s="85">
        <v>3.47405000000072</v>
      </c>
      <c r="CO11" s="86"/>
      <c r="CP11" s="86"/>
      <c r="CQ11" s="86"/>
      <c r="CR11" s="86"/>
      <c r="CS11" s="86"/>
      <c r="CT11" s="86"/>
      <c r="CU11" s="86"/>
      <c r="CV11" s="86"/>
    </row>
    <row r="12" spans="1:109" customFormat="1" ht="15">
      <c r="A12" s="28" t="s">
        <v>63</v>
      </c>
      <c r="B12" s="87">
        <v>1940.7257199999999</v>
      </c>
      <c r="C12" s="88">
        <v>869.37728000000004</v>
      </c>
      <c r="D12" s="49">
        <f t="shared" si="0"/>
        <v>44.796504268516628</v>
      </c>
      <c r="E12" s="68">
        <v>262</v>
      </c>
      <c r="F12" s="88">
        <v>53.498570000000001</v>
      </c>
      <c r="G12" s="49">
        <f t="shared" si="1"/>
        <v>20.419301526717557</v>
      </c>
      <c r="H12" s="68">
        <v>262</v>
      </c>
      <c r="I12" s="88">
        <v>61.36506</v>
      </c>
      <c r="J12" s="49">
        <f t="shared" si="2"/>
        <v>23.421778625954197</v>
      </c>
      <c r="K12" s="68">
        <v>529.66</v>
      </c>
      <c r="L12" s="88">
        <v>529.24482</v>
      </c>
      <c r="M12" s="49">
        <f t="shared" si="3"/>
        <v>99.921613865498628</v>
      </c>
      <c r="N12" s="68">
        <v>36.81</v>
      </c>
      <c r="O12" s="88">
        <v>15.11669</v>
      </c>
      <c r="P12" s="49">
        <f t="shared" si="4"/>
        <v>41.066802499320836</v>
      </c>
      <c r="Q12" s="90">
        <v>301.8</v>
      </c>
      <c r="R12" s="88">
        <v>231.24095</v>
      </c>
      <c r="S12" s="49">
        <f t="shared" si="5"/>
        <v>76.620593108018554</v>
      </c>
      <c r="T12" s="68">
        <v>16.43928</v>
      </c>
      <c r="U12" s="88">
        <v>16.43928</v>
      </c>
      <c r="V12" s="49">
        <f>U12/T12*100</f>
        <v>100</v>
      </c>
      <c r="W12" s="33" t="s">
        <v>63</v>
      </c>
      <c r="X12" s="68"/>
      <c r="Y12" s="68">
        <v>50.13</v>
      </c>
      <c r="Z12" s="92"/>
      <c r="AA12" s="28" t="s">
        <v>63</v>
      </c>
      <c r="AB12" s="68"/>
      <c r="AC12" s="88">
        <v>35.000410000000002</v>
      </c>
      <c r="AD12" s="92"/>
      <c r="AE12" s="68">
        <v>1773.6679999999999</v>
      </c>
      <c r="AF12" s="88">
        <v>1314.7780700000001</v>
      </c>
      <c r="AG12" s="49">
        <f t="shared" si="6"/>
        <v>74.127630988437531</v>
      </c>
      <c r="AH12" s="90"/>
      <c r="AI12" s="93">
        <v>0.9</v>
      </c>
      <c r="AJ12" s="94"/>
      <c r="AK12" s="94"/>
      <c r="AL12" s="93"/>
      <c r="AM12" s="93"/>
      <c r="AN12" s="88"/>
      <c r="AO12" s="55">
        <f t="shared" si="7"/>
        <v>5123.1030000000001</v>
      </c>
      <c r="AP12" s="48">
        <f t="shared" si="8"/>
        <v>3177.0911300000002</v>
      </c>
      <c r="AQ12" s="57">
        <v>61.018581512025101</v>
      </c>
      <c r="AR12" s="95">
        <v>-1997.0582199999999</v>
      </c>
      <c r="AS12" s="28" t="s">
        <v>63</v>
      </c>
      <c r="AT12" s="58">
        <v>4801.6000000000004</v>
      </c>
      <c r="AU12" s="58">
        <v>4801.6000000000004</v>
      </c>
      <c r="AV12" s="59">
        <v>100</v>
      </c>
      <c r="AW12" s="60"/>
      <c r="AX12" s="61"/>
      <c r="AY12" s="62">
        <v>205</v>
      </c>
      <c r="AZ12" s="61">
        <v>205</v>
      </c>
      <c r="BA12" s="60">
        <v>100</v>
      </c>
      <c r="BB12" s="28" t="s">
        <v>63</v>
      </c>
      <c r="BC12" s="96">
        <v>79</v>
      </c>
      <c r="BD12" s="97">
        <v>79</v>
      </c>
      <c r="BE12" s="64">
        <f t="shared" si="9"/>
        <v>100</v>
      </c>
      <c r="BF12" s="65">
        <v>75</v>
      </c>
      <c r="BG12" s="65">
        <v>75</v>
      </c>
      <c r="BH12" s="68">
        <v>17</v>
      </c>
      <c r="BI12" s="98">
        <v>17</v>
      </c>
      <c r="BJ12" s="68">
        <v>158.19999999999999</v>
      </c>
      <c r="BK12" s="69">
        <v>158.19999999999999</v>
      </c>
      <c r="BL12" s="68"/>
      <c r="BM12" s="68"/>
      <c r="BN12" s="70">
        <v>15</v>
      </c>
      <c r="BO12" s="71">
        <v>15</v>
      </c>
      <c r="BP12" s="68">
        <v>10</v>
      </c>
      <c r="BQ12" s="68">
        <v>10</v>
      </c>
      <c r="BR12" s="74"/>
      <c r="BS12" s="74"/>
      <c r="BT12" s="73"/>
      <c r="BU12" s="73"/>
      <c r="BV12" s="102">
        <v>465</v>
      </c>
      <c r="BW12" s="102">
        <v>464.46899999999999</v>
      </c>
      <c r="BX12" s="103"/>
      <c r="BY12" s="74"/>
      <c r="BZ12" s="74"/>
      <c r="CA12" s="74"/>
      <c r="CB12" s="74"/>
      <c r="CC12" s="43" t="s">
        <v>63</v>
      </c>
      <c r="CD12" s="75"/>
      <c r="CE12" s="72">
        <v>126</v>
      </c>
      <c r="CF12" s="99">
        <v>126</v>
      </c>
      <c r="CG12" s="72"/>
      <c r="CH12" s="72"/>
      <c r="CI12" s="80">
        <f t="shared" si="10"/>
        <v>5951.8</v>
      </c>
      <c r="CJ12" s="81">
        <f t="shared" si="11"/>
        <v>5951.2690000000002</v>
      </c>
      <c r="CK12" s="82">
        <f t="shared" si="12"/>
        <v>11074.903</v>
      </c>
      <c r="CL12" s="83">
        <f t="shared" si="13"/>
        <v>9128.3601300000009</v>
      </c>
      <c r="CM12" s="84">
        <v>81.962919043173599</v>
      </c>
      <c r="CN12" s="85">
        <v>-1997.5892200000001</v>
      </c>
      <c r="CO12" s="86"/>
      <c r="CP12" s="86"/>
      <c r="CQ12" s="86"/>
      <c r="CR12" s="86"/>
      <c r="CS12" s="86"/>
      <c r="CT12" s="86"/>
      <c r="CU12" s="86"/>
      <c r="CV12" s="86"/>
    </row>
    <row r="13" spans="1:109" customFormat="1" ht="15">
      <c r="A13" s="28" t="s">
        <v>64</v>
      </c>
      <c r="B13" s="87">
        <v>59</v>
      </c>
      <c r="C13" s="88">
        <v>61.693280000000001</v>
      </c>
      <c r="D13" s="49">
        <f t="shared" si="0"/>
        <v>104.5648813559322</v>
      </c>
      <c r="E13" s="68">
        <v>21.8</v>
      </c>
      <c r="F13" s="88">
        <v>21.795000000000002</v>
      </c>
      <c r="G13" s="49">
        <f t="shared" si="1"/>
        <v>99.977064220183493</v>
      </c>
      <c r="H13" s="68">
        <v>25</v>
      </c>
      <c r="I13" s="88">
        <v>13.75961</v>
      </c>
      <c r="J13" s="49">
        <f t="shared" si="2"/>
        <v>55.038440000000001</v>
      </c>
      <c r="K13" s="68">
        <v>424.69</v>
      </c>
      <c r="L13" s="88">
        <v>430.58721000000003</v>
      </c>
      <c r="M13" s="49">
        <f t="shared" si="3"/>
        <v>101.38859167863619</v>
      </c>
      <c r="N13" s="68">
        <v>2.69</v>
      </c>
      <c r="O13" s="88">
        <v>1.6956500000000001</v>
      </c>
      <c r="P13" s="49">
        <f t="shared" si="4"/>
        <v>63.035315985130111</v>
      </c>
      <c r="Q13" s="90">
        <v>16.2</v>
      </c>
      <c r="R13" s="88">
        <v>7.1157700000000004</v>
      </c>
      <c r="S13" s="49">
        <f t="shared" si="5"/>
        <v>43.924506172839514</v>
      </c>
      <c r="T13" s="68"/>
      <c r="U13" s="88"/>
      <c r="V13" s="91"/>
      <c r="W13" s="33" t="s">
        <v>65</v>
      </c>
      <c r="X13" s="104">
        <v>17.3</v>
      </c>
      <c r="Y13" s="68">
        <v>18.850000000000001</v>
      </c>
      <c r="Z13" s="49">
        <f>Y13/X13*100</f>
        <v>108.95953757225433</v>
      </c>
      <c r="AA13" s="28" t="s">
        <v>64</v>
      </c>
      <c r="AB13" s="68">
        <v>25</v>
      </c>
      <c r="AC13" s="88">
        <v>19.940999999999999</v>
      </c>
      <c r="AD13" s="49">
        <f>AC13/AB13*100</f>
        <v>79.763999999999996</v>
      </c>
      <c r="AE13" s="68">
        <v>864.24</v>
      </c>
      <c r="AF13" s="88">
        <v>640.64043000000004</v>
      </c>
      <c r="AG13" s="49">
        <f t="shared" si="6"/>
        <v>74.127606914745897</v>
      </c>
      <c r="AH13" s="90"/>
      <c r="AI13" s="93"/>
      <c r="AJ13" s="94">
        <v>254</v>
      </c>
      <c r="AK13" s="94"/>
      <c r="AL13" s="93"/>
      <c r="AM13" s="93">
        <v>10</v>
      </c>
      <c r="AN13" s="88"/>
      <c r="AO13" s="55">
        <f t="shared" si="7"/>
        <v>1709.92</v>
      </c>
      <c r="AP13" s="48">
        <f t="shared" si="8"/>
        <v>1226.0779500000001</v>
      </c>
      <c r="AQ13" s="57">
        <v>71.878163893580606</v>
      </c>
      <c r="AR13" s="57">
        <v>-469.52780000000001</v>
      </c>
      <c r="AS13" s="28" t="s">
        <v>65</v>
      </c>
      <c r="AT13" s="58">
        <v>1721.1</v>
      </c>
      <c r="AU13" s="58">
        <v>1721.1</v>
      </c>
      <c r="AV13" s="59">
        <v>100</v>
      </c>
      <c r="AW13" s="60"/>
      <c r="AX13" s="61"/>
      <c r="AY13" s="62">
        <v>85</v>
      </c>
      <c r="AZ13" s="61">
        <v>85</v>
      </c>
      <c r="BA13" s="60">
        <v>100</v>
      </c>
      <c r="BB13" s="28" t="s">
        <v>64</v>
      </c>
      <c r="BC13" s="96">
        <v>25.3</v>
      </c>
      <c r="BD13" s="97">
        <v>25.3</v>
      </c>
      <c r="BE13" s="64">
        <f t="shared" si="9"/>
        <v>100</v>
      </c>
      <c r="BF13" s="65">
        <v>25</v>
      </c>
      <c r="BG13" s="65">
        <v>25</v>
      </c>
      <c r="BH13" s="68">
        <v>4.2</v>
      </c>
      <c r="BI13" s="98">
        <v>4.2</v>
      </c>
      <c r="BJ13" s="68">
        <v>63.3</v>
      </c>
      <c r="BK13" s="69">
        <v>63.3</v>
      </c>
      <c r="BL13" s="68"/>
      <c r="BM13" s="68"/>
      <c r="BN13" s="70">
        <v>15</v>
      </c>
      <c r="BO13" s="71">
        <v>15</v>
      </c>
      <c r="BP13" s="68">
        <v>10</v>
      </c>
      <c r="BQ13" s="68">
        <v>10</v>
      </c>
      <c r="BR13" s="74"/>
      <c r="BS13" s="74"/>
      <c r="BT13" s="74"/>
      <c r="BU13" s="74"/>
      <c r="BV13" s="74"/>
      <c r="BW13" s="74"/>
      <c r="BX13" s="103"/>
      <c r="BY13" s="74"/>
      <c r="BZ13" s="74"/>
      <c r="CA13" s="74"/>
      <c r="CB13" s="74"/>
      <c r="CC13" s="43" t="s">
        <v>65</v>
      </c>
      <c r="CD13" s="75"/>
      <c r="CE13" s="72">
        <v>59.7</v>
      </c>
      <c r="CF13" s="99">
        <v>59.7</v>
      </c>
      <c r="CG13" s="72">
        <v>9</v>
      </c>
      <c r="CH13" s="72">
        <v>9</v>
      </c>
      <c r="CI13" s="80">
        <f t="shared" si="10"/>
        <v>2017.6</v>
      </c>
      <c r="CJ13" s="81">
        <f t="shared" si="11"/>
        <v>2017.6</v>
      </c>
      <c r="CK13" s="82">
        <f t="shared" si="12"/>
        <v>3727.52</v>
      </c>
      <c r="CL13" s="83">
        <f t="shared" si="13"/>
        <v>3243.6779500000002</v>
      </c>
      <c r="CM13" s="84">
        <v>87.266075796941905</v>
      </c>
      <c r="CN13" s="85">
        <v>-469.52780000000001</v>
      </c>
      <c r="CO13" s="86"/>
      <c r="CP13" s="86"/>
      <c r="CQ13" s="86"/>
      <c r="CR13" s="86"/>
      <c r="CS13" s="86"/>
      <c r="CT13" s="86"/>
      <c r="CU13" s="86"/>
      <c r="CV13" s="86"/>
    </row>
    <row r="14" spans="1:109" customFormat="1" ht="15">
      <c r="A14" s="28" t="s">
        <v>66</v>
      </c>
      <c r="B14" s="87">
        <v>337</v>
      </c>
      <c r="C14" s="88">
        <v>372.79921000000002</v>
      </c>
      <c r="D14" s="49">
        <f t="shared" si="0"/>
        <v>110.62291097922849</v>
      </c>
      <c r="E14" s="68">
        <v>0.5</v>
      </c>
      <c r="F14" s="88">
        <v>0.26040000000000002</v>
      </c>
      <c r="G14" s="49">
        <f t="shared" si="1"/>
        <v>52.080000000000005</v>
      </c>
      <c r="H14" s="68">
        <v>13</v>
      </c>
      <c r="I14" s="88">
        <v>9.4081100000000006</v>
      </c>
      <c r="J14" s="49">
        <f t="shared" si="2"/>
        <v>72.370076923076937</v>
      </c>
      <c r="K14" s="68">
        <v>591.03</v>
      </c>
      <c r="L14" s="88">
        <v>593.56847000000005</v>
      </c>
      <c r="M14" s="49">
        <f t="shared" si="3"/>
        <v>100.42949934859485</v>
      </c>
      <c r="N14" s="68">
        <v>0.56999999999999995</v>
      </c>
      <c r="O14" s="88">
        <v>-1.1699900000000001</v>
      </c>
      <c r="P14" s="49">
        <f t="shared" si="4"/>
        <v>-205.26140350877196</v>
      </c>
      <c r="Q14" s="90">
        <v>2300.6</v>
      </c>
      <c r="R14" s="88">
        <v>2300.3040299999998</v>
      </c>
      <c r="S14" s="49">
        <f t="shared" si="5"/>
        <v>99.987135095192542</v>
      </c>
      <c r="T14" s="68"/>
      <c r="U14" s="88"/>
      <c r="V14" s="91"/>
      <c r="W14" s="33" t="s">
        <v>66</v>
      </c>
      <c r="X14" s="50">
        <v>7.07</v>
      </c>
      <c r="Y14" s="68">
        <v>7.07</v>
      </c>
      <c r="Z14" s="49">
        <f>Y14/X14*100</f>
        <v>100</v>
      </c>
      <c r="AA14" s="28" t="s">
        <v>66</v>
      </c>
      <c r="AB14" s="68"/>
      <c r="AC14" s="88"/>
      <c r="AD14" s="92"/>
      <c r="AE14" s="68">
        <v>768.21299999999997</v>
      </c>
      <c r="AF14" s="88">
        <v>569.45808</v>
      </c>
      <c r="AG14" s="49">
        <f t="shared" si="6"/>
        <v>74.127628665487308</v>
      </c>
      <c r="AH14" s="90"/>
      <c r="AI14" s="93"/>
      <c r="AJ14" s="94"/>
      <c r="AK14" s="94"/>
      <c r="AL14" s="93"/>
      <c r="AM14" s="93"/>
      <c r="AN14" s="88"/>
      <c r="AO14" s="55">
        <f t="shared" si="7"/>
        <v>4017.9830000000002</v>
      </c>
      <c r="AP14" s="48">
        <f t="shared" si="8"/>
        <v>3851.6983099999998</v>
      </c>
      <c r="AQ14" s="57">
        <v>157.71825815144999</v>
      </c>
      <c r="AR14" s="95">
        <v>1401.1182200000001</v>
      </c>
      <c r="AS14" s="28" t="s">
        <v>66</v>
      </c>
      <c r="AT14" s="58">
        <v>1729.6</v>
      </c>
      <c r="AU14" s="58">
        <v>1729.6</v>
      </c>
      <c r="AV14" s="59">
        <v>100</v>
      </c>
      <c r="AW14" s="60"/>
      <c r="AX14" s="61"/>
      <c r="AY14" s="62">
        <v>54</v>
      </c>
      <c r="AZ14" s="61">
        <v>54</v>
      </c>
      <c r="BA14" s="60">
        <v>100</v>
      </c>
      <c r="BB14" s="28" t="s">
        <v>66</v>
      </c>
      <c r="BC14" s="96">
        <v>25.9</v>
      </c>
      <c r="BD14" s="97">
        <v>25.9</v>
      </c>
      <c r="BE14" s="64">
        <f t="shared" si="9"/>
        <v>100</v>
      </c>
      <c r="BF14" s="65">
        <v>25</v>
      </c>
      <c r="BG14" s="65">
        <v>25</v>
      </c>
      <c r="BH14" s="68">
        <v>3.8</v>
      </c>
      <c r="BI14" s="98">
        <v>3.8</v>
      </c>
      <c r="BJ14" s="68">
        <v>63.3</v>
      </c>
      <c r="BK14" s="69">
        <v>63.3</v>
      </c>
      <c r="BL14" s="68"/>
      <c r="BM14" s="68"/>
      <c r="BN14" s="70">
        <v>15</v>
      </c>
      <c r="BO14" s="71">
        <v>15</v>
      </c>
      <c r="BP14" s="68">
        <v>10</v>
      </c>
      <c r="BQ14" s="68">
        <v>10</v>
      </c>
      <c r="BR14" s="74"/>
      <c r="BS14" s="74"/>
      <c r="BT14" s="74"/>
      <c r="BU14" s="74"/>
      <c r="BV14" s="74"/>
      <c r="BW14" s="74"/>
      <c r="BX14" s="103"/>
      <c r="BY14" s="74"/>
      <c r="BZ14" s="74"/>
      <c r="CA14" s="74"/>
      <c r="CB14" s="74"/>
      <c r="CC14" s="43" t="s">
        <v>66</v>
      </c>
      <c r="CD14" s="75"/>
      <c r="CE14" s="72">
        <v>28.1</v>
      </c>
      <c r="CF14" s="99">
        <v>28.1</v>
      </c>
      <c r="CG14" s="72"/>
      <c r="CH14" s="72"/>
      <c r="CI14" s="80">
        <f t="shared" si="10"/>
        <v>1954.6999999999998</v>
      </c>
      <c r="CJ14" s="81">
        <f t="shared" si="11"/>
        <v>1954.6999999999998</v>
      </c>
      <c r="CK14" s="82">
        <f t="shared" si="12"/>
        <v>5972.683</v>
      </c>
      <c r="CL14" s="83">
        <f t="shared" si="13"/>
        <v>5806.3983099999996</v>
      </c>
      <c r="CM14" s="84">
        <v>131.97284613961</v>
      </c>
      <c r="CN14" s="85">
        <v>1401.1182200000001</v>
      </c>
      <c r="CO14" s="86"/>
      <c r="CP14" s="86"/>
      <c r="CQ14" s="86"/>
      <c r="CR14" s="86"/>
      <c r="CS14" s="86"/>
      <c r="CT14" s="86"/>
      <c r="CU14" s="86"/>
      <c r="CV14" s="86"/>
    </row>
    <row r="15" spans="1:109" customFormat="1" ht="15">
      <c r="A15" s="28" t="s">
        <v>67</v>
      </c>
      <c r="B15" s="87">
        <v>119</v>
      </c>
      <c r="C15" s="88">
        <v>94.277950000000004</v>
      </c>
      <c r="D15" s="49">
        <f t="shared" si="0"/>
        <v>79.225168067226889</v>
      </c>
      <c r="E15" s="105">
        <v>14.5</v>
      </c>
      <c r="F15" s="88">
        <v>98.523989999999998</v>
      </c>
      <c r="G15" s="49">
        <f t="shared" si="1"/>
        <v>679.47579310344827</v>
      </c>
      <c r="H15" s="68">
        <v>21</v>
      </c>
      <c r="I15" s="48">
        <v>16.42775</v>
      </c>
      <c r="J15" s="49">
        <f t="shared" si="2"/>
        <v>78.227380952380955</v>
      </c>
      <c r="K15" s="68">
        <v>1147.83</v>
      </c>
      <c r="L15" s="88">
        <v>598.93470000000002</v>
      </c>
      <c r="M15" s="49">
        <f t="shared" si="3"/>
        <v>52.179739159980144</v>
      </c>
      <c r="N15" s="68">
        <v>3.45</v>
      </c>
      <c r="O15" s="88">
        <v>2.069</v>
      </c>
      <c r="P15" s="49">
        <f t="shared" si="4"/>
        <v>59.971014492753618</v>
      </c>
      <c r="Q15" s="90">
        <v>398.9</v>
      </c>
      <c r="R15" s="88">
        <v>486.3159</v>
      </c>
      <c r="S15" s="49">
        <f t="shared" si="5"/>
        <v>121.91423915768365</v>
      </c>
      <c r="T15" s="68"/>
      <c r="U15" s="88"/>
      <c r="V15" s="91"/>
      <c r="W15" s="33" t="s">
        <v>67</v>
      </c>
      <c r="X15" s="68">
        <v>10</v>
      </c>
      <c r="Y15" s="68">
        <v>8.74</v>
      </c>
      <c r="Z15" s="49">
        <f>Y15/X15*100</f>
        <v>87.4</v>
      </c>
      <c r="AA15" s="28" t="s">
        <v>67</v>
      </c>
      <c r="AB15" s="68"/>
      <c r="AC15" s="88">
        <v>2.1999999999999999E-2</v>
      </c>
      <c r="AD15" s="92"/>
      <c r="AE15" s="68">
        <v>982.86099999999999</v>
      </c>
      <c r="AF15" s="88">
        <v>728.57144000000005</v>
      </c>
      <c r="AG15" s="49">
        <f t="shared" si="6"/>
        <v>74.127617231734718</v>
      </c>
      <c r="AH15" s="90"/>
      <c r="AI15" s="93">
        <v>3</v>
      </c>
      <c r="AJ15" s="94"/>
      <c r="AK15" s="94"/>
      <c r="AL15" s="93"/>
      <c r="AM15" s="93"/>
      <c r="AN15" s="88"/>
      <c r="AO15" s="55">
        <f t="shared" si="7"/>
        <v>2697.5409999999997</v>
      </c>
      <c r="AP15" s="48">
        <f t="shared" si="8"/>
        <v>2036.8827299999998</v>
      </c>
      <c r="AQ15" s="57">
        <v>74.4539693743302</v>
      </c>
      <c r="AR15" s="57">
        <v>-689.11464999999998</v>
      </c>
      <c r="AS15" s="28" t="s">
        <v>67</v>
      </c>
      <c r="AT15" s="58">
        <v>1257.7</v>
      </c>
      <c r="AU15" s="58">
        <v>1257.7</v>
      </c>
      <c r="AV15" s="59">
        <v>100</v>
      </c>
      <c r="AW15" s="60"/>
      <c r="AX15" s="61"/>
      <c r="AY15" s="62">
        <v>59</v>
      </c>
      <c r="AZ15" s="61">
        <v>59</v>
      </c>
      <c r="BA15" s="60">
        <v>100</v>
      </c>
      <c r="BB15" s="28" t="s">
        <v>67</v>
      </c>
      <c r="BC15" s="96">
        <v>20.3</v>
      </c>
      <c r="BD15" s="97">
        <v>20.3</v>
      </c>
      <c r="BE15" s="64">
        <f t="shared" si="9"/>
        <v>100</v>
      </c>
      <c r="BF15" s="65">
        <v>25</v>
      </c>
      <c r="BG15" s="65">
        <v>25</v>
      </c>
      <c r="BH15" s="68">
        <v>5.3</v>
      </c>
      <c r="BI15" s="98">
        <v>5.3</v>
      </c>
      <c r="BJ15" s="68">
        <v>63.3</v>
      </c>
      <c r="BK15" s="69">
        <v>63.3</v>
      </c>
      <c r="BL15" s="68"/>
      <c r="BM15" s="68"/>
      <c r="BN15" s="70">
        <v>115</v>
      </c>
      <c r="BO15" s="71">
        <v>115</v>
      </c>
      <c r="BP15" s="68">
        <v>10</v>
      </c>
      <c r="BQ15" s="68">
        <v>10</v>
      </c>
      <c r="BR15" s="74"/>
      <c r="BS15" s="74"/>
      <c r="BT15" s="74"/>
      <c r="BU15" s="74"/>
      <c r="BV15" s="74"/>
      <c r="BW15" s="74"/>
      <c r="BX15" s="103"/>
      <c r="BY15" s="74"/>
      <c r="BZ15" s="74"/>
      <c r="CA15" s="74"/>
      <c r="CB15" s="74"/>
      <c r="CC15" s="43" t="s">
        <v>67</v>
      </c>
      <c r="CD15" s="75"/>
      <c r="CE15" s="72">
        <v>38.700000000000003</v>
      </c>
      <c r="CF15" s="99">
        <v>38.700000000000003</v>
      </c>
      <c r="CG15" s="72"/>
      <c r="CH15" s="72"/>
      <c r="CI15" s="80">
        <f t="shared" si="10"/>
        <v>1594.3</v>
      </c>
      <c r="CJ15" s="81">
        <f t="shared" si="11"/>
        <v>1594.3</v>
      </c>
      <c r="CK15" s="82">
        <f t="shared" si="12"/>
        <v>4291.8409999999994</v>
      </c>
      <c r="CL15" s="83">
        <f t="shared" si="13"/>
        <v>3631.1827299999995</v>
      </c>
      <c r="CM15" s="84">
        <v>83.943611843961605</v>
      </c>
      <c r="CN15" s="85">
        <v>-689.11464999999998</v>
      </c>
      <c r="CO15" s="86"/>
      <c r="CP15" s="86"/>
      <c r="CQ15" s="86"/>
      <c r="CR15" s="86"/>
      <c r="CS15" s="86"/>
      <c r="CT15" s="86"/>
      <c r="CU15" s="86"/>
      <c r="CV15" s="86"/>
    </row>
    <row r="16" spans="1:109" customFormat="1" ht="15">
      <c r="A16" s="28" t="s">
        <v>68</v>
      </c>
      <c r="B16" s="87">
        <v>185</v>
      </c>
      <c r="C16" s="88">
        <v>87.200400000000002</v>
      </c>
      <c r="D16" s="49">
        <f t="shared" si="0"/>
        <v>47.135351351351353</v>
      </c>
      <c r="E16" s="50">
        <v>76.5</v>
      </c>
      <c r="F16" s="48">
        <v>20.099509999999999</v>
      </c>
      <c r="G16" s="49">
        <f t="shared" si="1"/>
        <v>26.273869281045748</v>
      </c>
      <c r="H16" s="68">
        <v>60.5</v>
      </c>
      <c r="I16" s="88">
        <v>28.801539999999999</v>
      </c>
      <c r="J16" s="49">
        <f t="shared" si="2"/>
        <v>47.60585123966942</v>
      </c>
      <c r="K16" s="68">
        <v>381.22</v>
      </c>
      <c r="L16" s="88">
        <v>377.20938999999998</v>
      </c>
      <c r="M16" s="49">
        <f t="shared" si="3"/>
        <v>98.947953937358989</v>
      </c>
      <c r="N16" s="68">
        <v>5.0999999999999996</v>
      </c>
      <c r="O16" s="88">
        <v>4.2372199999999998</v>
      </c>
      <c r="P16" s="49">
        <f t="shared" si="4"/>
        <v>83.082745098039211</v>
      </c>
      <c r="Q16" s="90">
        <v>35</v>
      </c>
      <c r="R16" s="88">
        <v>34.386870000000002</v>
      </c>
      <c r="S16" s="49">
        <f t="shared" si="5"/>
        <v>98.248200000000011</v>
      </c>
      <c r="T16" s="68"/>
      <c r="U16" s="88"/>
      <c r="V16" s="91"/>
      <c r="W16" s="33" t="s">
        <v>69</v>
      </c>
      <c r="X16" s="68">
        <v>10</v>
      </c>
      <c r="Y16" s="68">
        <v>9.9</v>
      </c>
      <c r="Z16" s="49">
        <f>Y16/X16*100</f>
        <v>99</v>
      </c>
      <c r="AA16" s="28" t="s">
        <v>68</v>
      </c>
      <c r="AB16" s="68"/>
      <c r="AC16" s="88"/>
      <c r="AD16" s="92"/>
      <c r="AE16" s="68">
        <v>440.59300000000002</v>
      </c>
      <c r="AF16" s="88">
        <v>326.60095999999999</v>
      </c>
      <c r="AG16" s="49">
        <f t="shared" si="6"/>
        <v>74.127587138243229</v>
      </c>
      <c r="AH16" s="90"/>
      <c r="AI16" s="93"/>
      <c r="AJ16" s="94"/>
      <c r="AK16" s="94"/>
      <c r="AL16" s="88"/>
      <c r="AM16" s="88"/>
      <c r="AN16" s="88"/>
      <c r="AO16" s="55">
        <f t="shared" si="7"/>
        <v>1193.913</v>
      </c>
      <c r="AP16" s="48">
        <f t="shared" si="8"/>
        <v>888.43588999999997</v>
      </c>
      <c r="AQ16" s="57">
        <v>91.233401360331598</v>
      </c>
      <c r="AR16" s="95">
        <v>-84.151720000000097</v>
      </c>
      <c r="AS16" s="28" t="s">
        <v>69</v>
      </c>
      <c r="AT16" s="58">
        <v>1815.9</v>
      </c>
      <c r="AU16" s="58">
        <v>1815.9</v>
      </c>
      <c r="AV16" s="59">
        <v>100</v>
      </c>
      <c r="AW16" s="60"/>
      <c r="AX16" s="61"/>
      <c r="AY16" s="62">
        <v>70</v>
      </c>
      <c r="AZ16" s="61">
        <v>70</v>
      </c>
      <c r="BA16" s="60">
        <v>100</v>
      </c>
      <c r="BB16" s="28" t="s">
        <v>68</v>
      </c>
      <c r="BC16" s="96">
        <v>27.6</v>
      </c>
      <c r="BD16" s="97">
        <v>27.6</v>
      </c>
      <c r="BE16" s="64">
        <f t="shared" si="9"/>
        <v>100</v>
      </c>
      <c r="BF16" s="65">
        <v>21</v>
      </c>
      <c r="BG16" s="65">
        <v>21</v>
      </c>
      <c r="BH16" s="68">
        <v>2.4</v>
      </c>
      <c r="BI16" s="98">
        <v>2.4</v>
      </c>
      <c r="BJ16" s="68">
        <v>63.3</v>
      </c>
      <c r="BK16" s="69">
        <v>63.3</v>
      </c>
      <c r="BL16" s="68"/>
      <c r="BM16" s="68"/>
      <c r="BN16" s="70">
        <v>15</v>
      </c>
      <c r="BO16" s="71">
        <v>15</v>
      </c>
      <c r="BP16" s="68">
        <v>10</v>
      </c>
      <c r="BQ16" s="68">
        <v>10</v>
      </c>
      <c r="BR16" s="74"/>
      <c r="BS16" s="74"/>
      <c r="BT16" s="74"/>
      <c r="BU16" s="74"/>
      <c r="BV16" s="74"/>
      <c r="BW16" s="74"/>
      <c r="BX16" s="103"/>
      <c r="BY16" s="74"/>
      <c r="BZ16" s="74"/>
      <c r="CA16" s="74"/>
      <c r="CB16" s="74"/>
      <c r="CC16" s="43" t="s">
        <v>69</v>
      </c>
      <c r="CD16" s="75"/>
      <c r="CE16" s="72">
        <v>42.4</v>
      </c>
      <c r="CF16" s="99">
        <v>42.4</v>
      </c>
      <c r="CG16" s="72"/>
      <c r="CH16" s="72"/>
      <c r="CI16" s="80">
        <f t="shared" si="10"/>
        <v>2067.6</v>
      </c>
      <c r="CJ16" s="81">
        <f t="shared" si="11"/>
        <v>2067.6</v>
      </c>
      <c r="CK16" s="82">
        <f t="shared" si="12"/>
        <v>3261.5129999999999</v>
      </c>
      <c r="CL16" s="83">
        <f t="shared" si="13"/>
        <v>2956.0358900000001</v>
      </c>
      <c r="CM16" s="84">
        <v>97.220434065848806</v>
      </c>
      <c r="CN16" s="85">
        <v>-84.151720000000296</v>
      </c>
      <c r="CO16" s="86"/>
      <c r="CP16" s="86"/>
      <c r="CQ16" s="86"/>
      <c r="CR16" s="86"/>
      <c r="CS16" s="86"/>
      <c r="CT16" s="86"/>
      <c r="CU16" s="86"/>
      <c r="CV16" s="86"/>
    </row>
    <row r="17" spans="1:109" customFormat="1" ht="15">
      <c r="A17" s="28" t="s">
        <v>70</v>
      </c>
      <c r="B17" s="87">
        <v>92</v>
      </c>
      <c r="C17" s="88">
        <v>18.96744</v>
      </c>
      <c r="D17" s="49">
        <f t="shared" si="0"/>
        <v>20.616782608695651</v>
      </c>
      <c r="E17" s="68"/>
      <c r="F17" s="88">
        <v>1.2831399999999999</v>
      </c>
      <c r="G17" s="49"/>
      <c r="H17" s="68">
        <v>11</v>
      </c>
      <c r="I17" s="88">
        <v>19.890519999999999</v>
      </c>
      <c r="J17" s="49">
        <f t="shared" si="2"/>
        <v>180.82290909090909</v>
      </c>
      <c r="K17" s="68">
        <v>302.72000000000003</v>
      </c>
      <c r="L17" s="88">
        <v>431.87853999999999</v>
      </c>
      <c r="M17" s="49">
        <f t="shared" si="3"/>
        <v>142.666008192389</v>
      </c>
      <c r="N17" s="68">
        <v>0.66</v>
      </c>
      <c r="O17" s="88">
        <v>-0.50287999999999999</v>
      </c>
      <c r="P17" s="49">
        <f t="shared" si="4"/>
        <v>-76.193939393939388</v>
      </c>
      <c r="Q17" s="90">
        <v>157.5</v>
      </c>
      <c r="R17" s="88">
        <v>161.68736000000001</v>
      </c>
      <c r="S17" s="49">
        <f t="shared" si="5"/>
        <v>102.65864126984128</v>
      </c>
      <c r="T17" s="68"/>
      <c r="U17" s="88">
        <v>33.494999999999997</v>
      </c>
      <c r="V17" s="91"/>
      <c r="W17" s="33" t="s">
        <v>70</v>
      </c>
      <c r="X17" s="68">
        <v>6</v>
      </c>
      <c r="Y17" s="68">
        <v>7.7</v>
      </c>
      <c r="Z17" s="49">
        <f>Y17/X17*100</f>
        <v>128.33333333333334</v>
      </c>
      <c r="AA17" s="28" t="s">
        <v>70</v>
      </c>
      <c r="AB17" s="68"/>
      <c r="AC17" s="88"/>
      <c r="AD17" s="92"/>
      <c r="AE17" s="68">
        <v>1056.2929999999999</v>
      </c>
      <c r="AF17" s="88">
        <v>783.00472000000002</v>
      </c>
      <c r="AG17" s="49">
        <f t="shared" si="6"/>
        <v>74.127606639445702</v>
      </c>
      <c r="AH17" s="90"/>
      <c r="AI17" s="93">
        <v>20</v>
      </c>
      <c r="AJ17" s="94"/>
      <c r="AK17" s="94"/>
      <c r="AL17" s="88"/>
      <c r="AM17" s="88"/>
      <c r="AN17" s="88"/>
      <c r="AO17" s="55">
        <f t="shared" si="7"/>
        <v>1626.173</v>
      </c>
      <c r="AP17" s="48">
        <f t="shared" si="8"/>
        <v>1477.4038399999999</v>
      </c>
      <c r="AQ17" s="57">
        <v>88.982982745378294</v>
      </c>
      <c r="AR17" s="57">
        <v>-179.15575999999999</v>
      </c>
      <c r="AS17" s="28" t="s">
        <v>70</v>
      </c>
      <c r="AT17" s="58">
        <v>1444.3</v>
      </c>
      <c r="AU17" s="58">
        <v>1444.3</v>
      </c>
      <c r="AV17" s="59">
        <v>100</v>
      </c>
      <c r="AW17" s="60"/>
      <c r="AX17" s="61"/>
      <c r="AY17" s="62">
        <v>40</v>
      </c>
      <c r="AZ17" s="61">
        <v>40</v>
      </c>
      <c r="BA17" s="60">
        <v>100</v>
      </c>
      <c r="BB17" s="28" t="s">
        <v>70</v>
      </c>
      <c r="BC17" s="96">
        <v>22.2</v>
      </c>
      <c r="BD17" s="97">
        <v>22.2</v>
      </c>
      <c r="BE17" s="64">
        <f t="shared" si="9"/>
        <v>100</v>
      </c>
      <c r="BF17" s="65">
        <v>28</v>
      </c>
      <c r="BG17" s="65">
        <v>28</v>
      </c>
      <c r="BH17" s="68">
        <v>6.1</v>
      </c>
      <c r="BI17" s="98">
        <v>6.1</v>
      </c>
      <c r="BJ17" s="68">
        <v>63.3</v>
      </c>
      <c r="BK17" s="69">
        <v>63.3</v>
      </c>
      <c r="BL17" s="68"/>
      <c r="BM17" s="68"/>
      <c r="BN17" s="70">
        <v>42</v>
      </c>
      <c r="BO17" s="71">
        <v>42</v>
      </c>
      <c r="BP17" s="68">
        <v>10</v>
      </c>
      <c r="BQ17" s="68">
        <v>10</v>
      </c>
      <c r="BR17" s="74"/>
      <c r="BS17" s="74"/>
      <c r="BT17" s="74"/>
      <c r="BU17" s="74"/>
      <c r="BV17" s="74"/>
      <c r="BW17" s="74"/>
      <c r="BX17" s="103"/>
      <c r="BY17" s="74"/>
      <c r="BZ17" s="74"/>
      <c r="CA17" s="74"/>
      <c r="CB17" s="74"/>
      <c r="CC17" s="43" t="s">
        <v>70</v>
      </c>
      <c r="CD17" s="75"/>
      <c r="CE17" s="72">
        <v>117.8</v>
      </c>
      <c r="CF17" s="99">
        <v>117.8</v>
      </c>
      <c r="CG17" s="72">
        <v>9</v>
      </c>
      <c r="CH17" s="72">
        <v>9</v>
      </c>
      <c r="CI17" s="80">
        <f t="shared" si="10"/>
        <v>1782.6999999999998</v>
      </c>
      <c r="CJ17" s="81">
        <f t="shared" si="11"/>
        <v>1782.6999999999998</v>
      </c>
      <c r="CK17" s="82">
        <f t="shared" si="12"/>
        <v>3408.8729999999996</v>
      </c>
      <c r="CL17" s="83">
        <f t="shared" si="13"/>
        <v>3260.1038399999998</v>
      </c>
      <c r="CM17" s="84">
        <v>94.744428437199005</v>
      </c>
      <c r="CN17" s="85">
        <v>-179.15575999999999</v>
      </c>
      <c r="CO17" s="86"/>
      <c r="CP17" s="86"/>
      <c r="CQ17" s="86"/>
      <c r="CR17" s="86"/>
      <c r="CS17" s="86"/>
      <c r="CT17" s="86"/>
      <c r="CU17" s="86"/>
      <c r="CV17" s="86"/>
    </row>
    <row r="18" spans="1:109" customFormat="1" ht="15">
      <c r="A18" s="28" t="s">
        <v>71</v>
      </c>
      <c r="B18" s="87">
        <v>66</v>
      </c>
      <c r="C18" s="88">
        <v>38.885399999999997</v>
      </c>
      <c r="D18" s="49">
        <f t="shared" si="0"/>
        <v>58.917272727272717</v>
      </c>
      <c r="E18" s="68">
        <v>3.5</v>
      </c>
      <c r="F18" s="88">
        <v>7.6704999999999997</v>
      </c>
      <c r="G18" s="49">
        <f t="shared" ref="G18:G23" si="14">F18/E18*100</f>
        <v>219.15714285714282</v>
      </c>
      <c r="H18" s="68">
        <v>10</v>
      </c>
      <c r="I18" s="88">
        <v>17.764939999999999</v>
      </c>
      <c r="J18" s="49">
        <f t="shared" si="2"/>
        <v>177.64940000000001</v>
      </c>
      <c r="K18" s="68">
        <v>371.04</v>
      </c>
      <c r="L18" s="88">
        <v>273.26220000000001</v>
      </c>
      <c r="M18" s="49">
        <f t="shared" si="3"/>
        <v>73.647639068564033</v>
      </c>
      <c r="N18" s="68">
        <v>3.75</v>
      </c>
      <c r="O18" s="88">
        <v>-0.81725999999999999</v>
      </c>
      <c r="P18" s="49">
        <f t="shared" si="4"/>
        <v>-21.793599999999998</v>
      </c>
      <c r="Q18" s="90">
        <v>62.9</v>
      </c>
      <c r="R18" s="88">
        <v>65.150009999999995</v>
      </c>
      <c r="S18" s="49">
        <f t="shared" si="5"/>
        <v>103.57712241653418</v>
      </c>
      <c r="T18" s="68"/>
      <c r="U18" s="88">
        <v>8.1356000000000002</v>
      </c>
      <c r="V18" s="91"/>
      <c r="W18" s="33" t="s">
        <v>71</v>
      </c>
      <c r="X18" s="68"/>
      <c r="Y18" s="68"/>
      <c r="Z18" s="92"/>
      <c r="AA18" s="28" t="s">
        <v>71</v>
      </c>
      <c r="AB18" s="68"/>
      <c r="AC18" s="88"/>
      <c r="AD18" s="92"/>
      <c r="AE18" s="68">
        <v>338.91800000000001</v>
      </c>
      <c r="AF18" s="88">
        <v>251.23141000000001</v>
      </c>
      <c r="AG18" s="49">
        <f t="shared" si="6"/>
        <v>74.127491015525877</v>
      </c>
      <c r="AH18" s="90"/>
      <c r="AI18" s="93"/>
      <c r="AJ18" s="94"/>
      <c r="AK18" s="94"/>
      <c r="AL18" s="88"/>
      <c r="AM18" s="88"/>
      <c r="AN18" s="88"/>
      <c r="AO18" s="55">
        <f t="shared" si="7"/>
        <v>856.10800000000006</v>
      </c>
      <c r="AP18" s="48">
        <f t="shared" si="8"/>
        <v>661.28280000000007</v>
      </c>
      <c r="AQ18" s="57">
        <v>76.104077990160107</v>
      </c>
      <c r="AR18" s="95">
        <v>-204.57490000000001</v>
      </c>
      <c r="AS18" s="28" t="s">
        <v>71</v>
      </c>
      <c r="AT18" s="58">
        <v>1793.8</v>
      </c>
      <c r="AU18" s="58">
        <v>1793.8</v>
      </c>
      <c r="AV18" s="59">
        <v>100</v>
      </c>
      <c r="AW18" s="60"/>
      <c r="AX18" s="61"/>
      <c r="AY18" s="62">
        <v>90</v>
      </c>
      <c r="AZ18" s="61">
        <v>90</v>
      </c>
      <c r="BA18" s="60">
        <v>100</v>
      </c>
      <c r="BB18" s="28" t="s">
        <v>71</v>
      </c>
      <c r="BC18" s="96">
        <v>26.3</v>
      </c>
      <c r="BD18" s="97">
        <v>26.3</v>
      </c>
      <c r="BE18" s="64">
        <f t="shared" si="9"/>
        <v>100</v>
      </c>
      <c r="BF18" s="65">
        <v>21</v>
      </c>
      <c r="BG18" s="65">
        <v>21</v>
      </c>
      <c r="BH18" s="68">
        <v>0.9</v>
      </c>
      <c r="BI18" s="98">
        <v>0.9</v>
      </c>
      <c r="BJ18" s="68">
        <v>63.3</v>
      </c>
      <c r="BK18" s="69">
        <v>63.3</v>
      </c>
      <c r="BL18" s="68"/>
      <c r="BM18" s="68"/>
      <c r="BN18" s="70">
        <v>15</v>
      </c>
      <c r="BO18" s="71">
        <v>15</v>
      </c>
      <c r="BP18" s="68">
        <v>10</v>
      </c>
      <c r="BQ18" s="68">
        <v>10</v>
      </c>
      <c r="BR18" s="74"/>
      <c r="BS18" s="74"/>
      <c r="BT18" s="74"/>
      <c r="BU18" s="74"/>
      <c r="BV18" s="74"/>
      <c r="BW18" s="74"/>
      <c r="BX18" s="103"/>
      <c r="BY18" s="74"/>
      <c r="BZ18" s="74"/>
      <c r="CA18" s="74"/>
      <c r="CB18" s="74"/>
      <c r="CC18" s="43" t="s">
        <v>71</v>
      </c>
      <c r="CD18" s="75"/>
      <c r="CE18" s="72">
        <v>63.7</v>
      </c>
      <c r="CF18" s="99">
        <v>63.7</v>
      </c>
      <c r="CG18" s="72"/>
      <c r="CH18" s="72"/>
      <c r="CI18" s="80">
        <f t="shared" si="10"/>
        <v>2084</v>
      </c>
      <c r="CJ18" s="81">
        <f t="shared" si="11"/>
        <v>2084</v>
      </c>
      <c r="CK18" s="82">
        <f t="shared" si="12"/>
        <v>2940.1080000000002</v>
      </c>
      <c r="CL18" s="83">
        <f t="shared" si="13"/>
        <v>2745.2828</v>
      </c>
      <c r="CM18" s="84">
        <v>93.041925670757706</v>
      </c>
      <c r="CN18" s="85">
        <v>-204.57490000000001</v>
      </c>
      <c r="CO18" s="86"/>
      <c r="CP18" s="86"/>
      <c r="CQ18" s="86"/>
      <c r="CR18" s="86"/>
      <c r="CS18" s="86"/>
      <c r="CT18" s="86"/>
      <c r="CU18" s="86"/>
      <c r="CV18" s="86"/>
    </row>
    <row r="19" spans="1:109" customFormat="1" ht="15">
      <c r="A19" s="28" t="s">
        <v>72</v>
      </c>
      <c r="B19" s="87">
        <v>121.6</v>
      </c>
      <c r="C19" s="88">
        <v>102.43274</v>
      </c>
      <c r="D19" s="49">
        <f t="shared" si="0"/>
        <v>84.23745065789474</v>
      </c>
      <c r="E19" s="68">
        <v>54.5</v>
      </c>
      <c r="F19" s="88">
        <v>23.150739999999999</v>
      </c>
      <c r="G19" s="49">
        <f t="shared" si="14"/>
        <v>42.478422018348624</v>
      </c>
      <c r="H19" s="68">
        <v>57</v>
      </c>
      <c r="I19" s="88">
        <v>15.09923</v>
      </c>
      <c r="J19" s="49">
        <f t="shared" si="2"/>
        <v>26.489877192982458</v>
      </c>
      <c r="K19" s="87">
        <v>914.90300000000002</v>
      </c>
      <c r="L19" s="88">
        <v>531.30760999999995</v>
      </c>
      <c r="M19" s="49">
        <f t="shared" si="3"/>
        <v>58.072561790703489</v>
      </c>
      <c r="N19" s="68">
        <v>0.41</v>
      </c>
      <c r="O19" s="88">
        <v>-0.29199000000000003</v>
      </c>
      <c r="P19" s="49">
        <f t="shared" si="4"/>
        <v>-71.217073170731709</v>
      </c>
      <c r="Q19" s="90">
        <v>30</v>
      </c>
      <c r="R19" s="88">
        <v>35.027990000000003</v>
      </c>
      <c r="S19" s="49">
        <f t="shared" si="5"/>
        <v>116.75996666666668</v>
      </c>
      <c r="T19" s="68">
        <v>24.2</v>
      </c>
      <c r="U19" s="88">
        <v>22.6525</v>
      </c>
      <c r="V19" s="49">
        <f>U19/T19*100</f>
        <v>93.605371900826455</v>
      </c>
      <c r="W19" s="33" t="s">
        <v>72</v>
      </c>
      <c r="X19" s="68">
        <v>8</v>
      </c>
      <c r="Y19" s="68">
        <v>7</v>
      </c>
      <c r="Z19" s="49">
        <f>Y19/X19*100</f>
        <v>87.5</v>
      </c>
      <c r="AA19" s="28" t="s">
        <v>72</v>
      </c>
      <c r="AB19" s="68"/>
      <c r="AC19" s="88"/>
      <c r="AD19" s="92"/>
      <c r="AE19" s="68">
        <v>282.43099999999998</v>
      </c>
      <c r="AF19" s="88">
        <v>209.35998000000001</v>
      </c>
      <c r="AG19" s="49">
        <f t="shared" si="6"/>
        <v>74.127832992837199</v>
      </c>
      <c r="AH19" s="90"/>
      <c r="AI19" s="93"/>
      <c r="AJ19" s="94"/>
      <c r="AK19" s="94"/>
      <c r="AL19" s="88"/>
      <c r="AM19" s="88"/>
      <c r="AN19" s="88"/>
      <c r="AO19" s="55">
        <f t="shared" si="7"/>
        <v>1493.0440000000001</v>
      </c>
      <c r="AP19" s="48">
        <f t="shared" si="8"/>
        <v>945.73879999999986</v>
      </c>
      <c r="AQ19" s="57">
        <v>63.634181550164101</v>
      </c>
      <c r="AR19" s="57">
        <v>-535.82997</v>
      </c>
      <c r="AS19" s="28" t="s">
        <v>72</v>
      </c>
      <c r="AT19" s="58">
        <v>1370.9</v>
      </c>
      <c r="AU19" s="58">
        <v>1370.9</v>
      </c>
      <c r="AV19" s="59">
        <v>100</v>
      </c>
      <c r="AW19" s="60"/>
      <c r="AX19" s="61"/>
      <c r="AY19" s="62">
        <v>54</v>
      </c>
      <c r="AZ19" s="61">
        <v>54</v>
      </c>
      <c r="BA19" s="60">
        <v>100</v>
      </c>
      <c r="BB19" s="28" t="s">
        <v>72</v>
      </c>
      <c r="BC19" s="96">
        <v>22.3</v>
      </c>
      <c r="BD19" s="97">
        <v>22.3</v>
      </c>
      <c r="BE19" s="64">
        <f t="shared" si="9"/>
        <v>100</v>
      </c>
      <c r="BF19" s="65">
        <v>25</v>
      </c>
      <c r="BG19" s="65">
        <v>25</v>
      </c>
      <c r="BH19" s="68">
        <v>2.5</v>
      </c>
      <c r="BI19" s="98">
        <v>2.5</v>
      </c>
      <c r="BJ19" s="68">
        <v>63.3</v>
      </c>
      <c r="BK19" s="69">
        <v>63.3</v>
      </c>
      <c r="BL19" s="68"/>
      <c r="BM19" s="68"/>
      <c r="BN19" s="70"/>
      <c r="BO19" s="71"/>
      <c r="BP19" s="68">
        <v>10</v>
      </c>
      <c r="BQ19" s="68">
        <v>10</v>
      </c>
      <c r="BR19" s="74"/>
      <c r="BS19" s="74"/>
      <c r="BT19" s="74"/>
      <c r="BU19" s="74"/>
      <c r="BV19" s="74"/>
      <c r="BW19" s="74"/>
      <c r="BX19" s="103"/>
      <c r="BY19" s="74"/>
      <c r="BZ19" s="74"/>
      <c r="CA19" s="74"/>
      <c r="CB19" s="74"/>
      <c r="CC19" s="43" t="s">
        <v>72</v>
      </c>
      <c r="CD19" s="75"/>
      <c r="CE19" s="72">
        <v>31.7</v>
      </c>
      <c r="CF19" s="99">
        <v>31.7</v>
      </c>
      <c r="CG19" s="72"/>
      <c r="CH19" s="72"/>
      <c r="CI19" s="80">
        <f t="shared" si="10"/>
        <v>1579.7</v>
      </c>
      <c r="CJ19" s="81">
        <f t="shared" si="11"/>
        <v>1579.7</v>
      </c>
      <c r="CK19" s="82">
        <f t="shared" si="12"/>
        <v>3072.7440000000001</v>
      </c>
      <c r="CL19" s="83">
        <f t="shared" si="13"/>
        <v>2525.4387999999999</v>
      </c>
      <c r="CM19" s="84">
        <v>82.449895255513596</v>
      </c>
      <c r="CN19" s="85">
        <v>-535.82997</v>
      </c>
      <c r="CO19" s="86"/>
      <c r="CP19" s="86"/>
      <c r="CQ19" s="86"/>
      <c r="CR19" s="86"/>
      <c r="CS19" s="86"/>
      <c r="CT19" s="86"/>
      <c r="CU19" s="86"/>
      <c r="CV19" s="86"/>
    </row>
    <row r="20" spans="1:109" customFormat="1" ht="15">
      <c r="A20" s="28" t="s">
        <v>73</v>
      </c>
      <c r="B20" s="87">
        <v>185</v>
      </c>
      <c r="C20" s="88">
        <v>201.58215999999999</v>
      </c>
      <c r="D20" s="49">
        <f t="shared" si="0"/>
        <v>108.96332972972974</v>
      </c>
      <c r="E20" s="68">
        <v>88</v>
      </c>
      <c r="F20" s="88">
        <v>129.73314999999999</v>
      </c>
      <c r="G20" s="49">
        <f t="shared" si="14"/>
        <v>147.42403409090909</v>
      </c>
      <c r="H20" s="68">
        <v>84</v>
      </c>
      <c r="I20" s="88">
        <v>44.358040000000003</v>
      </c>
      <c r="J20" s="49">
        <f t="shared" si="2"/>
        <v>52.807190476190478</v>
      </c>
      <c r="K20" s="68">
        <v>634.42999999999995</v>
      </c>
      <c r="L20" s="88">
        <v>648.70995000000005</v>
      </c>
      <c r="M20" s="49">
        <f t="shared" si="3"/>
        <v>102.25083145500686</v>
      </c>
      <c r="N20" s="68">
        <v>3.72</v>
      </c>
      <c r="O20" s="88">
        <v>0.95106999999999997</v>
      </c>
      <c r="P20" s="49">
        <f t="shared" si="4"/>
        <v>25.566397849462362</v>
      </c>
      <c r="Q20" s="90">
        <v>173.6</v>
      </c>
      <c r="R20" s="88">
        <v>173.64165</v>
      </c>
      <c r="S20" s="49">
        <f t="shared" si="5"/>
        <v>100.02399193548388</v>
      </c>
      <c r="T20" s="68"/>
      <c r="U20" s="88"/>
      <c r="V20" s="91"/>
      <c r="W20" s="33" t="s">
        <v>73</v>
      </c>
      <c r="X20" s="68">
        <v>14.45</v>
      </c>
      <c r="Y20" s="68">
        <v>14.45</v>
      </c>
      <c r="Z20" s="49">
        <f>Y20/X20*100</f>
        <v>100</v>
      </c>
      <c r="AA20" s="28" t="s">
        <v>73</v>
      </c>
      <c r="AB20" s="68"/>
      <c r="AC20" s="88"/>
      <c r="AD20" s="92"/>
      <c r="AE20" s="68">
        <v>1773.6679999999999</v>
      </c>
      <c r="AF20" s="88">
        <v>1314.77811</v>
      </c>
      <c r="AG20" s="49">
        <f t="shared" si="6"/>
        <v>74.127633243651019</v>
      </c>
      <c r="AH20" s="90"/>
      <c r="AI20" s="93"/>
      <c r="AJ20" s="94"/>
      <c r="AK20" s="94"/>
      <c r="AL20" s="88"/>
      <c r="AM20" s="88"/>
      <c r="AN20" s="88"/>
      <c r="AO20" s="55">
        <f t="shared" si="7"/>
        <v>2956.8679999999999</v>
      </c>
      <c r="AP20" s="48">
        <f t="shared" si="8"/>
        <v>2528.2041300000001</v>
      </c>
      <c r="AQ20" s="57">
        <v>83.775152627712799</v>
      </c>
      <c r="AR20" s="95">
        <v>-479.74732</v>
      </c>
      <c r="AS20" s="28" t="s">
        <v>73</v>
      </c>
      <c r="AT20" s="58">
        <v>3629.5</v>
      </c>
      <c r="AU20" s="58">
        <v>3629.5</v>
      </c>
      <c r="AV20" s="59">
        <v>100</v>
      </c>
      <c r="AW20" s="60"/>
      <c r="AX20" s="61"/>
      <c r="AY20" s="62">
        <v>115</v>
      </c>
      <c r="AZ20" s="61">
        <v>115</v>
      </c>
      <c r="BA20" s="60">
        <v>100</v>
      </c>
      <c r="BB20" s="28" t="s">
        <v>73</v>
      </c>
      <c r="BC20" s="96">
        <v>53.9</v>
      </c>
      <c r="BD20" s="97">
        <v>53.9</v>
      </c>
      <c r="BE20" s="64">
        <f t="shared" si="9"/>
        <v>100</v>
      </c>
      <c r="BF20" s="65">
        <v>53</v>
      </c>
      <c r="BG20" s="65">
        <v>53</v>
      </c>
      <c r="BH20" s="68">
        <v>8.6</v>
      </c>
      <c r="BI20" s="98">
        <v>8.6</v>
      </c>
      <c r="BJ20" s="68">
        <v>158.19999999999999</v>
      </c>
      <c r="BK20" s="69">
        <v>158.19999999999999</v>
      </c>
      <c r="BL20" s="68"/>
      <c r="BM20" s="68"/>
      <c r="BN20" s="70">
        <v>15</v>
      </c>
      <c r="BO20" s="71">
        <v>15</v>
      </c>
      <c r="BP20" s="68">
        <v>10</v>
      </c>
      <c r="BQ20" s="68">
        <v>10</v>
      </c>
      <c r="BR20" s="74"/>
      <c r="BS20" s="74"/>
      <c r="BT20" s="73"/>
      <c r="BU20" s="73"/>
      <c r="BV20" s="73"/>
      <c r="BW20" s="73"/>
      <c r="BX20" s="103"/>
      <c r="BY20" s="74"/>
      <c r="BZ20" s="74"/>
      <c r="CA20" s="74"/>
      <c r="CB20" s="74"/>
      <c r="CC20" s="43" t="s">
        <v>73</v>
      </c>
      <c r="CD20" s="75"/>
      <c r="CE20" s="72">
        <v>61.1</v>
      </c>
      <c r="CF20" s="99">
        <v>61.1</v>
      </c>
      <c r="CG20" s="72"/>
      <c r="CH20" s="72"/>
      <c r="CI20" s="80">
        <f t="shared" si="10"/>
        <v>4104.3</v>
      </c>
      <c r="CJ20" s="81">
        <f t="shared" si="11"/>
        <v>4104.3</v>
      </c>
      <c r="CK20" s="82">
        <f t="shared" si="12"/>
        <v>7061.1679999999997</v>
      </c>
      <c r="CL20" s="83">
        <f t="shared" si="13"/>
        <v>6632.5041300000003</v>
      </c>
      <c r="CM20" s="84">
        <v>93.205836201602906</v>
      </c>
      <c r="CN20" s="85">
        <v>-479.74732</v>
      </c>
      <c r="CO20" s="86"/>
      <c r="CP20" s="86"/>
      <c r="CQ20" s="86"/>
      <c r="CR20" s="86"/>
      <c r="CS20" s="86"/>
      <c r="CT20" s="86"/>
      <c r="CU20" s="86"/>
      <c r="CV20" s="86"/>
    </row>
    <row r="21" spans="1:109" customFormat="1" ht="15">
      <c r="A21" s="28" t="s">
        <v>74</v>
      </c>
      <c r="B21" s="87">
        <v>150.5</v>
      </c>
      <c r="C21" s="88">
        <v>96.698809999999995</v>
      </c>
      <c r="D21" s="49">
        <f t="shared" si="0"/>
        <v>64.251700996677741</v>
      </c>
      <c r="E21" s="68">
        <v>20</v>
      </c>
      <c r="F21" s="88">
        <v>14.271000000000001</v>
      </c>
      <c r="G21" s="49">
        <f t="shared" si="14"/>
        <v>71.355000000000004</v>
      </c>
      <c r="H21" s="68">
        <v>26</v>
      </c>
      <c r="I21" s="88">
        <v>15.69422</v>
      </c>
      <c r="J21" s="49">
        <f t="shared" si="2"/>
        <v>60.362384615384613</v>
      </c>
      <c r="K21" s="68">
        <v>558.64099999999996</v>
      </c>
      <c r="L21" s="88">
        <v>239.91301000000001</v>
      </c>
      <c r="M21" s="49">
        <f t="shared" si="3"/>
        <v>42.945829253491965</v>
      </c>
      <c r="N21" s="68">
        <v>2.44</v>
      </c>
      <c r="O21" s="88">
        <v>0.48866999999999999</v>
      </c>
      <c r="P21" s="49">
        <f t="shared" si="4"/>
        <v>20.027459016393443</v>
      </c>
      <c r="Q21" s="90">
        <v>143.19999999999999</v>
      </c>
      <c r="R21" s="88">
        <v>97.553290000000004</v>
      </c>
      <c r="S21" s="49">
        <f t="shared" si="5"/>
        <v>68.123805865921796</v>
      </c>
      <c r="T21" s="68"/>
      <c r="U21" s="88"/>
      <c r="V21" s="91"/>
      <c r="W21" s="33" t="s">
        <v>74</v>
      </c>
      <c r="X21" s="68">
        <v>3.1</v>
      </c>
      <c r="Y21" s="68">
        <v>3.04</v>
      </c>
      <c r="Z21" s="49">
        <f>Y21/X21*100</f>
        <v>98.064516129032256</v>
      </c>
      <c r="AA21" s="28" t="s">
        <v>74</v>
      </c>
      <c r="AB21" s="68"/>
      <c r="AC21" s="88"/>
      <c r="AD21" s="92"/>
      <c r="AE21" s="68">
        <v>417.99799999999999</v>
      </c>
      <c r="AF21" s="88">
        <v>309.85235</v>
      </c>
      <c r="AG21" s="49">
        <f t="shared" si="6"/>
        <v>74.127711137373865</v>
      </c>
      <c r="AH21" s="90"/>
      <c r="AI21" s="93"/>
      <c r="AJ21" s="94"/>
      <c r="AK21" s="94"/>
      <c r="AL21" s="88"/>
      <c r="AM21" s="88"/>
      <c r="AN21" s="88"/>
      <c r="AO21" s="55">
        <f t="shared" si="7"/>
        <v>1321.8789999999999</v>
      </c>
      <c r="AP21" s="48">
        <f>C21+F21+I21+L21+O21+R21+U21+Y21+AC21+AF21+AI21+AK21+AM21+AN21+BX21</f>
        <v>768.51134999999999</v>
      </c>
      <c r="AQ21" s="57">
        <v>60.169679429457098</v>
      </c>
      <c r="AR21" s="57">
        <v>-498.06142999999997</v>
      </c>
      <c r="AS21" s="28" t="s">
        <v>74</v>
      </c>
      <c r="AT21" s="58">
        <v>704.2</v>
      </c>
      <c r="AU21" s="58">
        <v>704.2</v>
      </c>
      <c r="AV21" s="59">
        <v>100</v>
      </c>
      <c r="AW21" s="60"/>
      <c r="AX21" s="61"/>
      <c r="AY21" s="62">
        <v>14</v>
      </c>
      <c r="AZ21" s="61">
        <v>14</v>
      </c>
      <c r="BA21" s="60">
        <v>100</v>
      </c>
      <c r="BB21" s="28" t="s">
        <v>74</v>
      </c>
      <c r="BC21" s="96">
        <v>12</v>
      </c>
      <c r="BD21" s="97">
        <v>12</v>
      </c>
      <c r="BE21" s="64">
        <f t="shared" si="9"/>
        <v>100</v>
      </c>
      <c r="BF21" s="65">
        <v>15</v>
      </c>
      <c r="BG21" s="65">
        <v>15</v>
      </c>
      <c r="BH21" s="68">
        <v>1.7</v>
      </c>
      <c r="BI21" s="98">
        <v>1.7</v>
      </c>
      <c r="BJ21" s="68">
        <v>63.3</v>
      </c>
      <c r="BK21" s="69">
        <v>63.3</v>
      </c>
      <c r="BL21" s="68"/>
      <c r="BM21" s="68"/>
      <c r="BN21" s="70">
        <v>50</v>
      </c>
      <c r="BO21" s="68">
        <v>50</v>
      </c>
      <c r="BP21" s="68">
        <v>10</v>
      </c>
      <c r="BQ21" s="68">
        <v>10</v>
      </c>
      <c r="BR21" s="74"/>
      <c r="BS21" s="74"/>
      <c r="BT21" s="102">
        <v>55</v>
      </c>
      <c r="BU21" s="102">
        <v>52.06</v>
      </c>
      <c r="BV21" s="73"/>
      <c r="BW21" s="73"/>
      <c r="BX21" s="106">
        <v>-9</v>
      </c>
      <c r="BY21" s="74"/>
      <c r="BZ21" s="74"/>
      <c r="CA21" s="74"/>
      <c r="CB21" s="74"/>
      <c r="CC21" s="43" t="s">
        <v>74</v>
      </c>
      <c r="CD21" s="75"/>
      <c r="CE21" s="72">
        <v>52</v>
      </c>
      <c r="CF21" s="99">
        <v>52</v>
      </c>
      <c r="CG21" s="72"/>
      <c r="CH21" s="72"/>
      <c r="CI21" s="80">
        <f t="shared" si="10"/>
        <v>977.2</v>
      </c>
      <c r="CJ21" s="81">
        <f t="shared" si="11"/>
        <v>974.26</v>
      </c>
      <c r="CK21" s="82">
        <f t="shared" si="12"/>
        <v>2299.0789999999997</v>
      </c>
      <c r="CL21" s="83">
        <f t="shared" si="13"/>
        <v>1742.77135</v>
      </c>
      <c r="CM21" s="84">
        <v>77.929742315826701</v>
      </c>
      <c r="CN21" s="85">
        <v>-489.00143000000003</v>
      </c>
      <c r="CO21" s="86"/>
      <c r="CP21" s="86"/>
      <c r="CQ21" s="86"/>
      <c r="CR21" s="86"/>
      <c r="CS21" s="86"/>
      <c r="CT21" s="86"/>
      <c r="CU21" s="86"/>
      <c r="CV21" s="86"/>
    </row>
    <row r="22" spans="1:109" customFormat="1" ht="15">
      <c r="A22" s="107" t="s">
        <v>75</v>
      </c>
      <c r="B22" s="108">
        <v>132</v>
      </c>
      <c r="C22" s="109">
        <v>94.802189999999996</v>
      </c>
      <c r="D22" s="49">
        <f t="shared" si="0"/>
        <v>71.8198409090909</v>
      </c>
      <c r="E22" s="100">
        <v>43</v>
      </c>
      <c r="F22" s="109">
        <v>38.413069999999998</v>
      </c>
      <c r="G22" s="49">
        <f t="shared" si="14"/>
        <v>89.332720930232554</v>
      </c>
      <c r="H22" s="100">
        <v>43</v>
      </c>
      <c r="I22" s="109">
        <v>44.337249999999997</v>
      </c>
      <c r="J22" s="49">
        <f t="shared" si="2"/>
        <v>103.10988372093021</v>
      </c>
      <c r="K22" s="110">
        <v>277.45999999999998</v>
      </c>
      <c r="L22" s="111">
        <v>302.24038999999999</v>
      </c>
      <c r="M22" s="49">
        <f t="shared" si="3"/>
        <v>108.93115764434513</v>
      </c>
      <c r="N22" s="110">
        <v>1.3</v>
      </c>
      <c r="O22" s="111">
        <v>-0.60663999999999996</v>
      </c>
      <c r="P22" s="49">
        <f t="shared" si="4"/>
        <v>-46.664615384615381</v>
      </c>
      <c r="Q22" s="112">
        <v>400</v>
      </c>
      <c r="R22" s="113">
        <v>513.20951000000002</v>
      </c>
      <c r="S22" s="49">
        <f t="shared" si="5"/>
        <v>128.30237750000001</v>
      </c>
      <c r="T22" s="110"/>
      <c r="U22" s="113"/>
      <c r="V22" s="91"/>
      <c r="W22" s="114" t="s">
        <v>75</v>
      </c>
      <c r="X22" s="115">
        <v>10</v>
      </c>
      <c r="Y22" s="115">
        <v>10</v>
      </c>
      <c r="Z22" s="49">
        <f>Y22/X22*100</f>
        <v>100</v>
      </c>
      <c r="AA22" s="107" t="s">
        <v>75</v>
      </c>
      <c r="AB22" s="115">
        <v>100</v>
      </c>
      <c r="AC22" s="116">
        <v>94.971199999999996</v>
      </c>
      <c r="AD22" s="49">
        <f>AC22/AB22*100</f>
        <v>94.971199999999996</v>
      </c>
      <c r="AE22" s="115">
        <v>333.26900000000001</v>
      </c>
      <c r="AF22" s="113">
        <v>247.04427999999999</v>
      </c>
      <c r="AG22" s="49">
        <f t="shared" si="6"/>
        <v>74.127590624990617</v>
      </c>
      <c r="AH22" s="117"/>
      <c r="AI22" s="118"/>
      <c r="AJ22" s="119"/>
      <c r="AK22" s="119"/>
      <c r="AL22" s="120"/>
      <c r="AM22" s="120"/>
      <c r="AN22" s="120"/>
      <c r="AO22" s="55">
        <f t="shared" si="7"/>
        <v>1340.029</v>
      </c>
      <c r="AP22" s="48">
        <f>C22+F22+I22+L22+O22+R22+U22+Y22+AC22+AF22+AI22+AK22+AM22+AN22</f>
        <v>1344.4112500000001</v>
      </c>
      <c r="AQ22" s="121">
        <v>99.611577062884507</v>
      </c>
      <c r="AR22" s="56">
        <v>-5.2049799999999804</v>
      </c>
      <c r="AS22" s="28" t="s">
        <v>75</v>
      </c>
      <c r="AT22" s="122">
        <v>1784.5</v>
      </c>
      <c r="AU22" s="122">
        <v>1784.5</v>
      </c>
      <c r="AV22" s="59">
        <v>100</v>
      </c>
      <c r="AW22" s="60"/>
      <c r="AX22" s="61"/>
      <c r="AY22" s="123">
        <v>144</v>
      </c>
      <c r="AZ22" s="124">
        <v>144</v>
      </c>
      <c r="BA22" s="60">
        <v>100</v>
      </c>
      <c r="BB22" s="107" t="s">
        <v>75</v>
      </c>
      <c r="BC22" s="125">
        <v>27.4</v>
      </c>
      <c r="BD22" s="126">
        <v>27.4</v>
      </c>
      <c r="BE22" s="64">
        <f t="shared" si="9"/>
        <v>100</v>
      </c>
      <c r="BF22" s="65">
        <v>21</v>
      </c>
      <c r="BG22" s="65">
        <v>21</v>
      </c>
      <c r="BH22" s="100">
        <v>3.9</v>
      </c>
      <c r="BI22" s="127">
        <v>3.9</v>
      </c>
      <c r="BJ22" s="100">
        <v>63.3</v>
      </c>
      <c r="BK22" s="100">
        <v>63.3</v>
      </c>
      <c r="BL22" s="100"/>
      <c r="BM22" s="100"/>
      <c r="BN22" s="128"/>
      <c r="BO22" s="129"/>
      <c r="BP22" s="100">
        <v>10</v>
      </c>
      <c r="BQ22" s="100">
        <v>10</v>
      </c>
      <c r="BR22" s="73"/>
      <c r="BS22" s="73"/>
      <c r="BT22" s="74"/>
      <c r="BU22" s="74"/>
      <c r="BV22" s="74"/>
      <c r="BW22" s="74"/>
      <c r="BX22" s="101"/>
      <c r="BY22" s="73"/>
      <c r="BZ22" s="73"/>
      <c r="CA22" s="74"/>
      <c r="CB22" s="74"/>
      <c r="CC22" s="43" t="s">
        <v>75</v>
      </c>
      <c r="CD22" s="101"/>
      <c r="CE22" s="102">
        <v>116.6</v>
      </c>
      <c r="CF22" s="130">
        <v>116.6</v>
      </c>
      <c r="CG22" s="102"/>
      <c r="CH22" s="102"/>
      <c r="CI22" s="80">
        <f t="shared" si="10"/>
        <v>2170.7000000000003</v>
      </c>
      <c r="CJ22" s="81">
        <f t="shared" si="11"/>
        <v>2170.7000000000003</v>
      </c>
      <c r="CK22" s="82">
        <f t="shared" si="12"/>
        <v>3510.7290000000003</v>
      </c>
      <c r="CL22" s="83">
        <f t="shared" si="13"/>
        <v>3515.1112500000004</v>
      </c>
      <c r="CM22" s="131">
        <v>99.851740763812899</v>
      </c>
      <c r="CN22" s="85">
        <v>-5.2049799999999804</v>
      </c>
      <c r="CO22" s="86"/>
      <c r="CP22" s="86"/>
      <c r="CQ22" s="86"/>
      <c r="CR22" s="86"/>
      <c r="CS22" s="86"/>
      <c r="CT22" s="86"/>
      <c r="CU22" s="86"/>
      <c r="CV22" s="86"/>
    </row>
    <row r="23" spans="1:109" customFormat="1" ht="15">
      <c r="A23" s="132" t="s">
        <v>16</v>
      </c>
      <c r="B23" s="133">
        <f>SUM(B9:B22)</f>
        <v>8070.8257200000007</v>
      </c>
      <c r="C23" s="133">
        <f>SUM(C9:C22)</f>
        <v>6517.8365199999998</v>
      </c>
      <c r="D23" s="49">
        <f t="shared" si="0"/>
        <v>80.757988663395381</v>
      </c>
      <c r="E23" s="134">
        <f>SUM(E9:E22)</f>
        <v>617.29999999999995</v>
      </c>
      <c r="F23" s="133">
        <f>SUM(F9:F22)</f>
        <v>455.66246000000001</v>
      </c>
      <c r="G23" s="49">
        <f t="shared" si="14"/>
        <v>73.815399319617697</v>
      </c>
      <c r="H23" s="135">
        <f>SUM(H9:H22)</f>
        <v>1034.5</v>
      </c>
      <c r="I23" s="133">
        <f>SUM(I9:I22)</f>
        <v>683.22511000000009</v>
      </c>
      <c r="J23" s="49">
        <f t="shared" si="2"/>
        <v>66.043993233446116</v>
      </c>
      <c r="K23" s="134">
        <f>SUM(K9:K22)</f>
        <v>8075.8240000000005</v>
      </c>
      <c r="L23" s="133">
        <f>SUM(L9:L22)</f>
        <v>6411.2150200000005</v>
      </c>
      <c r="M23" s="49">
        <f t="shared" si="3"/>
        <v>79.387750649345506</v>
      </c>
      <c r="N23" s="134">
        <f>SUM(N9:N22)</f>
        <v>604.7800000000002</v>
      </c>
      <c r="O23" s="133">
        <f>SUM(O9:O22)</f>
        <v>404.74943000000007</v>
      </c>
      <c r="P23" s="49">
        <f t="shared" si="4"/>
        <v>66.925068619994036</v>
      </c>
      <c r="Q23" s="134">
        <f>SUM(Q9:Q22)</f>
        <v>4977.9999999999991</v>
      </c>
      <c r="R23" s="133">
        <f>SUM(R9:R22)</f>
        <v>4725.7776199999989</v>
      </c>
      <c r="S23" s="49">
        <f t="shared" si="5"/>
        <v>94.933258738449183</v>
      </c>
      <c r="T23" s="133">
        <f>SUM(T9:T22)</f>
        <v>127.26927999999999</v>
      </c>
      <c r="U23" s="133">
        <f>SUM(U9:U22)</f>
        <v>170.65237999999999</v>
      </c>
      <c r="V23" s="49">
        <f>U23/T23*100</f>
        <v>134.08764471677691</v>
      </c>
      <c r="W23" s="133">
        <f>SUM(W9:W22)</f>
        <v>0</v>
      </c>
      <c r="X23" s="133">
        <f>SUM(X9:X22)</f>
        <v>96.92</v>
      </c>
      <c r="Y23" s="133">
        <f>SUM(Y9:Y22)</f>
        <v>157.61215999999999</v>
      </c>
      <c r="Z23" s="49">
        <f>Y23/X23*100</f>
        <v>162.62088320264135</v>
      </c>
      <c r="AA23" s="132" t="s">
        <v>16</v>
      </c>
      <c r="AB23" s="133">
        <f>SUM(AB9:AB22)</f>
        <v>548.70000000000005</v>
      </c>
      <c r="AC23" s="133">
        <f>SUM(AC9:AC22)</f>
        <v>878.31110999999999</v>
      </c>
      <c r="AD23" s="49">
        <f>AC23/AB23*100</f>
        <v>160.0712793876435</v>
      </c>
      <c r="AE23" s="133">
        <f>SUM(AE9:AE22)</f>
        <v>11946.842999999999</v>
      </c>
      <c r="AF23" s="133">
        <f>SUM(AF9:AF22)</f>
        <v>8855.91093</v>
      </c>
      <c r="AG23" s="49">
        <f t="shared" si="6"/>
        <v>74.127624595049923</v>
      </c>
      <c r="AH23" s="135">
        <f t="shared" ref="AH23:AQ23" si="15">SUM(AH9:AH22)</f>
        <v>1</v>
      </c>
      <c r="AI23" s="134">
        <f t="shared" si="15"/>
        <v>24.4</v>
      </c>
      <c r="AJ23" s="133">
        <f t="shared" si="15"/>
        <v>254</v>
      </c>
      <c r="AK23" s="133">
        <f t="shared" si="15"/>
        <v>0</v>
      </c>
      <c r="AL23" s="134">
        <f t="shared" si="15"/>
        <v>29.8</v>
      </c>
      <c r="AM23" s="134">
        <f t="shared" si="15"/>
        <v>53</v>
      </c>
      <c r="AN23" s="133">
        <f t="shared" si="15"/>
        <v>49.70402</v>
      </c>
      <c r="AO23" s="133">
        <f t="shared" si="15"/>
        <v>36385.76200000001</v>
      </c>
      <c r="AP23" s="133">
        <f t="shared" si="15"/>
        <v>29379.056760000003</v>
      </c>
      <c r="AQ23" s="133">
        <f t="shared" si="15"/>
        <v>1169.5443042815507</v>
      </c>
      <c r="AR23" s="56">
        <v>-5.2049799999999804</v>
      </c>
      <c r="AS23" s="133">
        <f>SUM(AS9:AS22)</f>
        <v>0</v>
      </c>
      <c r="AT23" s="91">
        <f>SUM(AT9:AT22)</f>
        <v>32294.000000000004</v>
      </c>
      <c r="AU23" s="91">
        <f>SUM(AU9:AU22)</f>
        <v>32294.000000000004</v>
      </c>
      <c r="AV23" s="59">
        <v>100</v>
      </c>
      <c r="AW23" s="133">
        <f>SUM(AW9:AW22)</f>
        <v>0</v>
      </c>
      <c r="AX23" s="133">
        <f>SUM(AX9:AX22)</f>
        <v>0</v>
      </c>
      <c r="AY23" s="136">
        <f>SUM(AY9:AY22)</f>
        <v>1936</v>
      </c>
      <c r="AZ23" s="136">
        <f>SUM(AZ9:AZ22)</f>
        <v>1936</v>
      </c>
      <c r="BA23" s="60">
        <v>100</v>
      </c>
      <c r="BB23" s="132" t="s">
        <v>16</v>
      </c>
      <c r="BC23" s="135">
        <f>SUM(BC9:BC22)</f>
        <v>549.99999999999989</v>
      </c>
      <c r="BD23" s="135">
        <f>SUM(BD9:BD22)</f>
        <v>549.99999999999989</v>
      </c>
      <c r="BE23" s="64">
        <f t="shared" si="9"/>
        <v>100</v>
      </c>
      <c r="BF23" s="135">
        <f t="shared" ref="BF23:CB23" si="16">SUM(BF9:BF22)</f>
        <v>989</v>
      </c>
      <c r="BG23" s="135">
        <f t="shared" si="16"/>
        <v>989</v>
      </c>
      <c r="BH23" s="135">
        <f t="shared" si="16"/>
        <v>68.3</v>
      </c>
      <c r="BI23" s="135">
        <f t="shared" si="16"/>
        <v>68.3</v>
      </c>
      <c r="BJ23" s="135">
        <f t="shared" si="16"/>
        <v>1329.0999999999997</v>
      </c>
      <c r="BK23" s="135">
        <f t="shared" si="16"/>
        <v>1329.0999999999997</v>
      </c>
      <c r="BL23" s="135">
        <f t="shared" si="16"/>
        <v>3200</v>
      </c>
      <c r="BM23" s="135">
        <f t="shared" si="16"/>
        <v>3195</v>
      </c>
      <c r="BN23" s="135">
        <f t="shared" si="16"/>
        <v>992</v>
      </c>
      <c r="BO23" s="135">
        <f t="shared" si="16"/>
        <v>992</v>
      </c>
      <c r="BP23" s="135">
        <f t="shared" si="16"/>
        <v>140</v>
      </c>
      <c r="BQ23" s="135">
        <f t="shared" si="16"/>
        <v>140</v>
      </c>
      <c r="BR23" s="135">
        <f t="shared" si="16"/>
        <v>4915.2</v>
      </c>
      <c r="BS23" s="135">
        <f t="shared" si="16"/>
        <v>4914.7</v>
      </c>
      <c r="BT23" s="135">
        <f t="shared" si="16"/>
        <v>55</v>
      </c>
      <c r="BU23" s="135">
        <f t="shared" si="16"/>
        <v>52.06</v>
      </c>
      <c r="BV23" s="135">
        <f t="shared" si="16"/>
        <v>5791</v>
      </c>
      <c r="BW23" s="135">
        <f t="shared" si="16"/>
        <v>5790.4690000000001</v>
      </c>
      <c r="BX23" s="135">
        <f t="shared" si="16"/>
        <v>-9</v>
      </c>
      <c r="BY23" s="135">
        <f t="shared" si="16"/>
        <v>1408</v>
      </c>
      <c r="BZ23" s="135">
        <f t="shared" si="16"/>
        <v>1408</v>
      </c>
      <c r="CA23" s="135">
        <f t="shared" si="16"/>
        <v>780.09900000000005</v>
      </c>
      <c r="CB23" s="135">
        <f t="shared" si="16"/>
        <v>780.09900000000005</v>
      </c>
      <c r="CC23" s="34" t="s">
        <v>16</v>
      </c>
      <c r="CD23" s="137"/>
      <c r="CE23" s="135">
        <f t="shared" ref="CE23:CL23" si="17">SUM(CE9:CE22)</f>
        <v>1685.9999999999998</v>
      </c>
      <c r="CF23" s="135">
        <f t="shared" si="17"/>
        <v>1685.9999999999998</v>
      </c>
      <c r="CG23" s="135">
        <f t="shared" si="17"/>
        <v>27</v>
      </c>
      <c r="CH23" s="135">
        <f t="shared" si="17"/>
        <v>27</v>
      </c>
      <c r="CI23" s="133">
        <f t="shared" si="17"/>
        <v>56160.698999999986</v>
      </c>
      <c r="CJ23" s="133">
        <f t="shared" si="17"/>
        <v>56151.727999999996</v>
      </c>
      <c r="CK23" s="133">
        <f t="shared" si="17"/>
        <v>92546.461000000025</v>
      </c>
      <c r="CL23" s="133">
        <f t="shared" si="17"/>
        <v>85530.784759999995</v>
      </c>
      <c r="CM23" s="131">
        <v>99.851740763812899</v>
      </c>
      <c r="CN23" s="133">
        <f>SUM(CN9:CN22)</f>
        <v>-5166.3390700000045</v>
      </c>
      <c r="CO23" s="86"/>
      <c r="CP23" s="86"/>
      <c r="CQ23" s="86"/>
      <c r="CR23" s="86"/>
      <c r="CS23" s="86"/>
      <c r="CT23" s="86"/>
      <c r="CU23" s="86"/>
      <c r="CV23" s="86"/>
    </row>
    <row r="24" spans="1:109" customForma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38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39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</row>
    <row r="25" spans="1:109" customFormat="1" ht="15">
      <c r="A25" s="1"/>
      <c r="B25" s="1"/>
      <c r="C25" s="1"/>
      <c r="D25" s="140"/>
      <c r="E25" s="140"/>
      <c r="F25" s="140"/>
      <c r="G25" s="140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38"/>
      <c r="AP25" s="139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4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</row>
    <row r="26" spans="1:109" customFormat="1" ht="15.75">
      <c r="A26" s="142" t="s">
        <v>76</v>
      </c>
      <c r="B26" s="1"/>
      <c r="C26" s="143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</row>
    <row r="27" spans="1:109" customFormat="1">
      <c r="A27" s="1"/>
      <c r="B27" s="144"/>
      <c r="C27" s="144"/>
      <c r="D27" s="1"/>
      <c r="E27" s="139"/>
      <c r="F27" s="1"/>
      <c r="G27" s="1"/>
      <c r="H27" s="144"/>
      <c r="I27" s="144"/>
      <c r="J27" s="1"/>
      <c r="K27" s="1"/>
      <c r="L27" s="1"/>
      <c r="M27" s="1"/>
      <c r="N27" s="144"/>
      <c r="O27" s="144"/>
      <c r="P27" s="1"/>
      <c r="Q27" s="144"/>
      <c r="R27" s="144"/>
      <c r="S27" s="1"/>
      <c r="T27" s="144"/>
      <c r="U27" s="1"/>
      <c r="V27" s="1"/>
      <c r="W27" s="1"/>
      <c r="X27" s="144"/>
      <c r="Y27" s="144"/>
      <c r="Z27" s="144"/>
      <c r="AA27" s="1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"/>
      <c r="AP27" s="144"/>
      <c r="AQ27" s="144"/>
      <c r="AR27" s="1"/>
      <c r="AS27" s="1"/>
      <c r="AT27" s="1"/>
      <c r="AU27" s="1"/>
      <c r="AV27" s="1"/>
      <c r="AW27" s="1"/>
      <c r="AX27" s="144"/>
      <c r="AY27" s="144"/>
      <c r="AZ27" s="144"/>
      <c r="BA27" s="144"/>
      <c r="BB27" s="1"/>
      <c r="BC27" s="144"/>
      <c r="BD27" s="144"/>
      <c r="BE27" s="144"/>
      <c r="BF27" s="144"/>
      <c r="BG27" s="144"/>
      <c r="BH27" s="1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"/>
      <c r="CD27" s="144"/>
      <c r="CE27" s="144"/>
      <c r="CF27" s="144"/>
      <c r="CG27" s="144"/>
      <c r="CH27" s="144"/>
      <c r="CI27" s="144"/>
      <c r="CJ27" s="144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</row>
    <row r="28" spans="1:109" customFormat="1">
      <c r="A28" s="1"/>
      <c r="B28" s="1"/>
      <c r="C28" s="138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</row>
    <row r="29" spans="1:109" customFormat="1">
      <c r="A29" s="1"/>
      <c r="B29" s="1"/>
      <c r="C29" s="138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</row>
    <row r="30" spans="1:109" customFormat="1">
      <c r="A30" s="1"/>
      <c r="B30" s="1"/>
      <c r="C30" s="138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</row>
    <row r="31" spans="1:109" customFormat="1">
      <c r="A31" s="1"/>
      <c r="B31" s="1"/>
      <c r="C31" s="138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</row>
    <row r="32" spans="1:109" customFormat="1">
      <c r="A32" s="1"/>
      <c r="B32" s="1"/>
      <c r="C32" s="138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</row>
    <row r="33" spans="3:3" customFormat="1">
      <c r="C33" s="138"/>
    </row>
    <row r="34" spans="3:3" customFormat="1">
      <c r="C34" s="138"/>
    </row>
    <row r="35" spans="3:3" customFormat="1">
      <c r="C35" s="138"/>
    </row>
    <row r="36" spans="3:3" customFormat="1">
      <c r="C36" s="138"/>
    </row>
    <row r="37" spans="3:3" customFormat="1">
      <c r="C37" s="138"/>
    </row>
    <row r="38" spans="3:3" customFormat="1">
      <c r="C38" s="138"/>
    </row>
    <row r="39" spans="3:3" customFormat="1">
      <c r="C39" s="138"/>
    </row>
    <row r="40" spans="3:3" customFormat="1">
      <c r="C40" s="138"/>
    </row>
    <row r="41" spans="3:3" customFormat="1">
      <c r="C41" s="138"/>
    </row>
    <row r="42" spans="3:3" customFormat="1">
      <c r="C42" s="138"/>
    </row>
    <row r="43" spans="3:3" customFormat="1" ht="15">
      <c r="C43" s="145"/>
    </row>
  </sheetData>
  <mergeCells count="45">
    <mergeCell ref="AH7:AI7"/>
    <mergeCell ref="A4:CM4"/>
    <mergeCell ref="B6:C6"/>
    <mergeCell ref="E6:F6"/>
    <mergeCell ref="H6:I6"/>
    <mergeCell ref="K6:L6"/>
    <mergeCell ref="N6:O6"/>
    <mergeCell ref="Q6:R6"/>
    <mergeCell ref="T6:U6"/>
    <mergeCell ref="X6:Y7"/>
    <mergeCell ref="AB6:AC6"/>
    <mergeCell ref="AE6:AF6"/>
    <mergeCell ref="AH6:AI6"/>
    <mergeCell ref="AJ6:AK7"/>
    <mergeCell ref="AL6:AM7"/>
    <mergeCell ref="AS6:AS7"/>
    <mergeCell ref="CE6:CF7"/>
    <mergeCell ref="BV6:BW7"/>
    <mergeCell ref="AW6:AX7"/>
    <mergeCell ref="AY6:BA7"/>
    <mergeCell ref="BC6:BE7"/>
    <mergeCell ref="BF6:BG7"/>
    <mergeCell ref="BH6:BI7"/>
    <mergeCell ref="BJ6:BK7"/>
    <mergeCell ref="BL6:BM7"/>
    <mergeCell ref="BN6:BO7"/>
    <mergeCell ref="BP6:BQ7"/>
    <mergeCell ref="BR6:BS7"/>
    <mergeCell ref="BT6:BU7"/>
    <mergeCell ref="CG6:CH7"/>
    <mergeCell ref="AT6:AV7"/>
    <mergeCell ref="CI6:CJ7"/>
    <mergeCell ref="B7:C7"/>
    <mergeCell ref="E7:F7"/>
    <mergeCell ref="H7:I7"/>
    <mergeCell ref="K7:L7"/>
    <mergeCell ref="N7:O7"/>
    <mergeCell ref="Q7:R7"/>
    <mergeCell ref="T7:U7"/>
    <mergeCell ref="AB7:AC7"/>
    <mergeCell ref="AE7:AF7"/>
    <mergeCell ref="BX6:BX7"/>
    <mergeCell ref="BY6:BZ7"/>
    <mergeCell ref="CA6:CB7"/>
    <mergeCell ref="CC6:CC7"/>
  </mergeCells>
  <pageMargins left="0.70826771653543308" right="0.70826771653543308" top="1.1417322834645671" bottom="1.1417322834645671" header="0.74803149606299213" footer="0.74803149606299213"/>
  <pageSetup paperSize="9" scale="66" fitToWidth="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LP43"/>
  <sheetViews>
    <sheetView topLeftCell="AZ1" workbookViewId="0">
      <selection activeCell="BV33" sqref="BV33"/>
    </sheetView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125" style="146" customWidth="1"/>
    <col min="6" max="6" width="7.875" style="146" customWidth="1"/>
    <col min="7" max="7" width="5.75" style="146" customWidth="1"/>
    <col min="8" max="8" width="6.62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5.875" style="146" customWidth="1"/>
    <col min="15" max="15" width="7.625" style="146" customWidth="1"/>
    <col min="16" max="16" width="5.625" style="146" customWidth="1"/>
    <col min="17" max="17" width="10.375" style="146" customWidth="1"/>
    <col min="18" max="18" width="17.5" style="146" customWidth="1"/>
    <col min="19" max="19" width="7.375" style="146" customWidth="1"/>
    <col min="20" max="20" width="7.5" style="146" customWidth="1"/>
    <col min="21" max="21" width="4.875" style="146" customWidth="1"/>
    <col min="22" max="22" width="18.875" style="146" hidden="1" customWidth="1"/>
    <col min="23" max="23" width="5.625" style="146" customWidth="1"/>
    <col min="24" max="24" width="7.5" style="146" customWidth="1"/>
    <col min="25" max="25" width="6.375" style="146" customWidth="1"/>
    <col min="26" max="26" width="8.125" style="146" customWidth="1"/>
    <col min="27" max="27" width="7.75" style="146" customWidth="1"/>
    <col min="28" max="29" width="4.75" style="146" customWidth="1"/>
    <col min="30" max="30" width="5.875" style="146" customWidth="1"/>
    <col min="31" max="31" width="4.75" style="146" customWidth="1"/>
    <col min="32" max="32" width="5.5" style="146" customWidth="1"/>
    <col min="33" max="33" width="10.625" style="146" customWidth="1"/>
    <col min="34" max="34" width="10" style="146" customWidth="1"/>
    <col min="35" max="35" width="6.625" style="146" customWidth="1"/>
    <col min="36" max="36" width="7" style="146" customWidth="1"/>
    <col min="37" max="37" width="21.125" style="146" hidden="1" customWidth="1"/>
    <col min="38" max="38" width="15.75" style="146" customWidth="1"/>
    <col min="39" max="39" width="7.75" style="146" customWidth="1"/>
    <col min="40" max="40" width="5.75" style="146" customWidth="1"/>
    <col min="41" max="41" width="4.75" style="146" customWidth="1"/>
    <col min="42" max="42" width="4.625" style="146" hidden="1" customWidth="1"/>
    <col min="43" max="43" width="4.375" style="146" hidden="1" customWidth="1"/>
    <col min="44" max="46" width="6.125" style="146" customWidth="1"/>
    <col min="47" max="47" width="5.75" style="146" customWidth="1"/>
    <col min="48" max="50" width="5.125" style="146" customWidth="1"/>
    <col min="51" max="51" width="6.125" style="146" customWidth="1"/>
    <col min="52" max="52" width="6.625" style="146" customWidth="1"/>
    <col min="53" max="53" width="5.625" style="146" customWidth="1"/>
    <col min="54" max="54" width="4.75" style="146" customWidth="1"/>
    <col min="55" max="55" width="6" style="146" hidden="1" customWidth="1"/>
    <col min="56" max="56" width="5.625" style="146" customWidth="1"/>
    <col min="57" max="57" width="3.5" style="146" customWidth="1"/>
    <col min="58" max="58" width="5.625" style="146" customWidth="1"/>
    <col min="59" max="59" width="4.75" style="146" customWidth="1"/>
    <col min="60" max="60" width="5.625" style="146" customWidth="1"/>
    <col min="61" max="61" width="6.375" style="146" customWidth="1"/>
    <col min="62" max="62" width="18.75" style="146" customWidth="1"/>
    <col min="63" max="63" width="5.625" style="146" customWidth="1"/>
    <col min="64" max="66" width="6.375" style="146" customWidth="1"/>
    <col min="67" max="67" width="9.25" style="146" customWidth="1"/>
    <col min="68" max="68" width="8.875" style="146" customWidth="1"/>
    <col min="69" max="69" width="12" style="146" customWidth="1"/>
    <col min="70" max="70" width="11.875" style="146" customWidth="1"/>
    <col min="71" max="71" width="5.875" style="146" customWidth="1"/>
    <col min="72" max="72" width="8.75" style="146" customWidth="1"/>
    <col min="73" max="83" width="12.125" style="146" customWidth="1"/>
    <col min="84" max="84" width="12.5" style="146" customWidth="1"/>
    <col min="85" max="1004" width="8.5" style="146" customWidth="1"/>
    <col min="1005" max="1005" width="9" style="147" customWidth="1"/>
    <col min="1006" max="16384" width="9" style="147"/>
  </cols>
  <sheetData>
    <row r="1" spans="1:1004"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  <c r="ALN1" s="147"/>
      <c r="ALO1" s="147"/>
      <c r="ALP1" s="147"/>
    </row>
    <row r="2" spans="1:1004"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  <c r="ALN2" s="147"/>
      <c r="ALO2" s="147"/>
      <c r="ALP2" s="147"/>
    </row>
    <row r="3" spans="1:1004"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  <c r="ALN3" s="147"/>
      <c r="ALO3" s="147"/>
      <c r="ALP3" s="147"/>
    </row>
    <row r="4" spans="1:1004">
      <c r="A4" s="682" t="s">
        <v>99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BO4" s="682"/>
      <c r="BP4" s="682"/>
      <c r="BQ4" s="682"/>
      <c r="BR4" s="682"/>
      <c r="BS4" s="682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  <c r="ALN4" s="147"/>
      <c r="ALO4" s="147"/>
      <c r="ALP4" s="147"/>
    </row>
    <row r="5" spans="1:1004" ht="12" thickBot="1">
      <c r="A5" s="457"/>
      <c r="B5" s="457"/>
      <c r="C5" s="457"/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  <c r="AE5" s="457"/>
      <c r="AF5" s="457"/>
      <c r="AG5" s="457"/>
      <c r="AH5" s="457"/>
      <c r="AI5" s="457"/>
      <c r="AJ5" s="457"/>
      <c r="AK5" s="457"/>
      <c r="AL5" s="457"/>
      <c r="AM5" s="457"/>
      <c r="AN5" s="457"/>
      <c r="AO5" s="457"/>
      <c r="AP5" s="457"/>
      <c r="AQ5" s="457"/>
      <c r="AR5" s="457"/>
      <c r="AS5" s="457"/>
      <c r="AT5" s="457"/>
      <c r="AU5" s="457"/>
      <c r="AV5" s="457"/>
      <c r="AW5" s="457"/>
      <c r="AX5" s="457"/>
      <c r="AY5" s="457"/>
      <c r="AZ5" s="457"/>
      <c r="BA5" s="457"/>
      <c r="BB5" s="457"/>
      <c r="BC5" s="457"/>
      <c r="BD5" s="457"/>
      <c r="BE5" s="457"/>
      <c r="BF5" s="457"/>
      <c r="BG5" s="457"/>
      <c r="BH5" s="457"/>
      <c r="BI5" s="457"/>
      <c r="BJ5" s="457"/>
      <c r="BK5" s="457"/>
      <c r="BL5" s="457"/>
      <c r="BM5" s="457"/>
      <c r="BN5" s="457"/>
      <c r="BO5" s="457"/>
      <c r="BP5" s="457"/>
      <c r="BQ5" s="457"/>
      <c r="BR5" s="457"/>
      <c r="BS5" s="45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  <c r="ALN5" s="147"/>
      <c r="ALO5" s="147"/>
      <c r="ALP5" s="147"/>
    </row>
    <row r="6" spans="1:1004" s="150" customFormat="1" ht="21.75">
      <c r="A6" s="170" t="s">
        <v>1</v>
      </c>
      <c r="B6" s="683" t="s">
        <v>2</v>
      </c>
      <c r="C6" s="684"/>
      <c r="D6" s="171" t="s">
        <v>3</v>
      </c>
      <c r="E6" s="683" t="s">
        <v>4</v>
      </c>
      <c r="F6" s="684"/>
      <c r="G6" s="183" t="s">
        <v>3</v>
      </c>
      <c r="H6" s="686" t="s">
        <v>5</v>
      </c>
      <c r="I6" s="691"/>
      <c r="J6" s="183" t="s">
        <v>3</v>
      </c>
      <c r="K6" s="686" t="s">
        <v>6</v>
      </c>
      <c r="L6" s="691"/>
      <c r="M6" s="183" t="s">
        <v>3</v>
      </c>
      <c r="N6" s="686" t="s">
        <v>6</v>
      </c>
      <c r="O6" s="691"/>
      <c r="P6" s="183" t="s">
        <v>3</v>
      </c>
      <c r="Q6" s="352" t="s">
        <v>97</v>
      </c>
      <c r="R6" s="217" t="s">
        <v>1</v>
      </c>
      <c r="S6" s="686" t="s">
        <v>8</v>
      </c>
      <c r="T6" s="691"/>
      <c r="U6" s="183" t="s">
        <v>3</v>
      </c>
      <c r="V6" s="171" t="s">
        <v>1</v>
      </c>
      <c r="W6" s="674" t="s">
        <v>78</v>
      </c>
      <c r="X6" s="675"/>
      <c r="Y6" s="183" t="s">
        <v>3</v>
      </c>
      <c r="Z6" s="686" t="s">
        <v>11</v>
      </c>
      <c r="AA6" s="691"/>
      <c r="AB6" s="183" t="s">
        <v>3</v>
      </c>
      <c r="AC6" s="686" t="s">
        <v>12</v>
      </c>
      <c r="AD6" s="691"/>
      <c r="AE6" s="674" t="s">
        <v>14</v>
      </c>
      <c r="AF6" s="675"/>
      <c r="AG6" s="354" t="s">
        <v>16</v>
      </c>
      <c r="AH6" s="352" t="s">
        <v>16</v>
      </c>
      <c r="AI6" s="171" t="s">
        <v>3</v>
      </c>
      <c r="AJ6" s="186" t="s">
        <v>17</v>
      </c>
      <c r="AK6" s="692" t="s">
        <v>1</v>
      </c>
      <c r="AL6" s="217" t="s">
        <v>1</v>
      </c>
      <c r="AM6" s="678" t="s">
        <v>18</v>
      </c>
      <c r="AN6" s="694"/>
      <c r="AO6" s="679"/>
      <c r="AP6" s="669" t="s">
        <v>19</v>
      </c>
      <c r="AQ6" s="670"/>
      <c r="AR6" s="655" t="s">
        <v>21</v>
      </c>
      <c r="AS6" s="673"/>
      <c r="AT6" s="656"/>
      <c r="AU6" s="674" t="s">
        <v>22</v>
      </c>
      <c r="AV6" s="675"/>
      <c r="AW6" s="678" t="s">
        <v>23</v>
      </c>
      <c r="AX6" s="679"/>
      <c r="AY6" s="674" t="s">
        <v>24</v>
      </c>
      <c r="AZ6" s="675"/>
      <c r="BA6" s="655" t="s">
        <v>79</v>
      </c>
      <c r="BB6" s="656"/>
      <c r="BC6" s="272"/>
      <c r="BD6" s="655" t="s">
        <v>83</v>
      </c>
      <c r="BE6" s="656"/>
      <c r="BF6" s="655" t="s">
        <v>86</v>
      </c>
      <c r="BG6" s="656"/>
      <c r="BH6" s="655" t="s">
        <v>87</v>
      </c>
      <c r="BI6" s="656"/>
      <c r="BJ6" s="217" t="s">
        <v>1</v>
      </c>
      <c r="BK6" s="655" t="s">
        <v>88</v>
      </c>
      <c r="BL6" s="656"/>
      <c r="BM6" s="717" t="s">
        <v>34</v>
      </c>
      <c r="BN6" s="718"/>
      <c r="BO6" s="655" t="s">
        <v>36</v>
      </c>
      <c r="BP6" s="656"/>
      <c r="BQ6" s="289" t="s">
        <v>16</v>
      </c>
      <c r="BR6" s="290" t="s">
        <v>16</v>
      </c>
      <c r="BS6" s="284" t="s">
        <v>37</v>
      </c>
      <c r="BT6" s="456"/>
      <c r="BU6" s="149"/>
      <c r="BV6" s="149"/>
      <c r="BW6" s="149"/>
      <c r="BX6" s="149"/>
      <c r="BY6" s="149"/>
      <c r="BZ6" s="149"/>
      <c r="CA6" s="149"/>
      <c r="CB6" s="149"/>
      <c r="CC6" s="147"/>
      <c r="CD6" s="147"/>
      <c r="CE6" s="147"/>
      <c r="CF6" s="147"/>
      <c r="CG6" s="147"/>
      <c r="CH6" s="147"/>
      <c r="CI6" s="147"/>
      <c r="CJ6" s="147"/>
      <c r="CK6" s="147"/>
    </row>
    <row r="7" spans="1:1004" s="150" customFormat="1" ht="44.25" customHeight="1" thickBot="1">
      <c r="A7" s="173"/>
      <c r="B7" s="659" t="s">
        <v>38</v>
      </c>
      <c r="C7" s="660"/>
      <c r="D7" s="151" t="s">
        <v>39</v>
      </c>
      <c r="E7" s="659" t="s">
        <v>40</v>
      </c>
      <c r="F7" s="660"/>
      <c r="G7" s="184" t="s">
        <v>39</v>
      </c>
      <c r="H7" s="662" t="s">
        <v>38</v>
      </c>
      <c r="I7" s="715"/>
      <c r="J7" s="184" t="s">
        <v>39</v>
      </c>
      <c r="K7" s="664" t="s">
        <v>81</v>
      </c>
      <c r="L7" s="716"/>
      <c r="M7" s="184" t="s">
        <v>39</v>
      </c>
      <c r="N7" s="664" t="s">
        <v>80</v>
      </c>
      <c r="O7" s="716"/>
      <c r="P7" s="184" t="s">
        <v>39</v>
      </c>
      <c r="Q7" s="184" t="s">
        <v>98</v>
      </c>
      <c r="R7" s="218"/>
      <c r="S7" s="711" t="s">
        <v>44</v>
      </c>
      <c r="T7" s="712"/>
      <c r="U7" s="254" t="s">
        <v>39</v>
      </c>
      <c r="V7" s="152"/>
      <c r="W7" s="701"/>
      <c r="X7" s="702"/>
      <c r="Y7" s="254" t="s">
        <v>39</v>
      </c>
      <c r="Z7" s="713"/>
      <c r="AA7" s="714"/>
      <c r="AB7" s="254" t="s">
        <v>39</v>
      </c>
      <c r="AC7" s="667"/>
      <c r="AD7" s="696"/>
      <c r="AE7" s="676"/>
      <c r="AF7" s="677"/>
      <c r="AG7" s="358" t="s">
        <v>47</v>
      </c>
      <c r="AH7" s="254" t="s">
        <v>47</v>
      </c>
      <c r="AI7" s="359" t="s">
        <v>39</v>
      </c>
      <c r="AJ7" s="161" t="s">
        <v>48</v>
      </c>
      <c r="AK7" s="693"/>
      <c r="AL7" s="363"/>
      <c r="AM7" s="705"/>
      <c r="AN7" s="706"/>
      <c r="AO7" s="707"/>
      <c r="AP7" s="708"/>
      <c r="AQ7" s="709"/>
      <c r="AR7" s="703"/>
      <c r="AS7" s="710"/>
      <c r="AT7" s="704"/>
      <c r="AU7" s="701"/>
      <c r="AV7" s="702"/>
      <c r="AW7" s="705"/>
      <c r="AX7" s="707"/>
      <c r="AY7" s="701"/>
      <c r="AZ7" s="702"/>
      <c r="BA7" s="703"/>
      <c r="BB7" s="704"/>
      <c r="BC7" s="273"/>
      <c r="BD7" s="703"/>
      <c r="BE7" s="704"/>
      <c r="BF7" s="703"/>
      <c r="BG7" s="704"/>
      <c r="BH7" s="703"/>
      <c r="BI7" s="704"/>
      <c r="BJ7" s="363"/>
      <c r="BK7" s="703"/>
      <c r="BL7" s="704"/>
      <c r="BM7" s="719"/>
      <c r="BN7" s="720"/>
      <c r="BO7" s="703"/>
      <c r="BP7" s="704"/>
      <c r="BQ7" s="275" t="s">
        <v>49</v>
      </c>
      <c r="BR7" s="281" t="s">
        <v>49</v>
      </c>
      <c r="BS7" s="383" t="s">
        <v>3</v>
      </c>
      <c r="BT7" s="458" t="s">
        <v>50</v>
      </c>
      <c r="BU7" s="149"/>
      <c r="BV7" s="149"/>
      <c r="BW7" s="149"/>
      <c r="BX7" s="149"/>
      <c r="BY7" s="149"/>
      <c r="BZ7" s="149"/>
      <c r="CA7" s="149"/>
      <c r="CB7" s="149"/>
      <c r="CC7" s="147"/>
      <c r="CD7" s="147"/>
      <c r="CE7" s="147"/>
      <c r="CF7" s="147"/>
      <c r="CG7" s="147"/>
      <c r="CH7" s="147"/>
      <c r="CI7" s="147"/>
      <c r="CJ7" s="147"/>
      <c r="CK7" s="147"/>
    </row>
    <row r="8" spans="1:1004" s="150" customFormat="1" ht="23.25" customHeight="1" thickBot="1">
      <c r="A8" s="175"/>
      <c r="B8" s="453" t="s">
        <v>51</v>
      </c>
      <c r="C8" s="454" t="s">
        <v>52</v>
      </c>
      <c r="D8" s="156" t="s">
        <v>53</v>
      </c>
      <c r="E8" s="453" t="s">
        <v>54</v>
      </c>
      <c r="F8" s="454" t="s">
        <v>52</v>
      </c>
      <c r="G8" s="185" t="s">
        <v>53</v>
      </c>
      <c r="H8" s="214" t="s">
        <v>54</v>
      </c>
      <c r="I8" s="234" t="s">
        <v>52</v>
      </c>
      <c r="J8" s="185" t="s">
        <v>53</v>
      </c>
      <c r="K8" s="453" t="s">
        <v>54</v>
      </c>
      <c r="L8" s="454" t="s">
        <v>52</v>
      </c>
      <c r="M8" s="185" t="s">
        <v>53</v>
      </c>
      <c r="N8" s="453" t="s">
        <v>54</v>
      </c>
      <c r="O8" s="454" t="s">
        <v>52</v>
      </c>
      <c r="P8" s="185" t="s">
        <v>53</v>
      </c>
      <c r="Q8" s="185" t="s">
        <v>52</v>
      </c>
      <c r="R8" s="219"/>
      <c r="S8" s="343" t="s">
        <v>54</v>
      </c>
      <c r="T8" s="345" t="s">
        <v>52</v>
      </c>
      <c r="U8" s="346" t="s">
        <v>53</v>
      </c>
      <c r="V8" s="160"/>
      <c r="W8" s="343" t="s">
        <v>54</v>
      </c>
      <c r="X8" s="345" t="s">
        <v>52</v>
      </c>
      <c r="Y8" s="346" t="s">
        <v>55</v>
      </c>
      <c r="Z8" s="343" t="s">
        <v>54</v>
      </c>
      <c r="AA8" s="345" t="s">
        <v>52</v>
      </c>
      <c r="AB8" s="346" t="s">
        <v>55</v>
      </c>
      <c r="AC8" s="233" t="s">
        <v>56</v>
      </c>
      <c r="AD8" s="234" t="s">
        <v>52</v>
      </c>
      <c r="AE8" s="233" t="s">
        <v>56</v>
      </c>
      <c r="AF8" s="234" t="s">
        <v>52</v>
      </c>
      <c r="AG8" s="360" t="s">
        <v>57</v>
      </c>
      <c r="AH8" s="361" t="s">
        <v>52</v>
      </c>
      <c r="AI8" s="362" t="s">
        <v>53</v>
      </c>
      <c r="AJ8" s="344" t="s">
        <v>58</v>
      </c>
      <c r="AK8" s="357"/>
      <c r="AL8" s="369"/>
      <c r="AM8" s="370" t="s">
        <v>56</v>
      </c>
      <c r="AN8" s="371" t="s">
        <v>52</v>
      </c>
      <c r="AO8" s="346" t="s">
        <v>3</v>
      </c>
      <c r="AP8" s="372" t="s">
        <v>56</v>
      </c>
      <c r="AQ8" s="373" t="s">
        <v>52</v>
      </c>
      <c r="AR8" s="370" t="s">
        <v>56</v>
      </c>
      <c r="AS8" s="371" t="s">
        <v>52</v>
      </c>
      <c r="AT8" s="344" t="s">
        <v>3</v>
      </c>
      <c r="AU8" s="370" t="s">
        <v>56</v>
      </c>
      <c r="AV8" s="344" t="s">
        <v>52</v>
      </c>
      <c r="AW8" s="370" t="s">
        <v>56</v>
      </c>
      <c r="AX8" s="344" t="s">
        <v>52</v>
      </c>
      <c r="AY8" s="370" t="s">
        <v>56</v>
      </c>
      <c r="AZ8" s="346" t="s">
        <v>52</v>
      </c>
      <c r="BA8" s="379" t="s">
        <v>56</v>
      </c>
      <c r="BB8" s="380" t="s">
        <v>52</v>
      </c>
      <c r="BC8" s="381"/>
      <c r="BD8" s="379" t="s">
        <v>56</v>
      </c>
      <c r="BE8" s="380" t="s">
        <v>52</v>
      </c>
      <c r="BF8" s="382" t="s">
        <v>56</v>
      </c>
      <c r="BG8" s="388" t="s">
        <v>52</v>
      </c>
      <c r="BH8" s="379" t="s">
        <v>56</v>
      </c>
      <c r="BI8" s="380" t="s">
        <v>52</v>
      </c>
      <c r="BJ8" s="369"/>
      <c r="BK8" s="379" t="s">
        <v>56</v>
      </c>
      <c r="BL8" s="433" t="s">
        <v>52</v>
      </c>
      <c r="BM8" s="440" t="s">
        <v>56</v>
      </c>
      <c r="BN8" s="388" t="s">
        <v>52</v>
      </c>
      <c r="BO8" s="435" t="s">
        <v>56</v>
      </c>
      <c r="BP8" s="388" t="s">
        <v>52</v>
      </c>
      <c r="BQ8" s="379" t="s">
        <v>56</v>
      </c>
      <c r="BR8" s="388" t="s">
        <v>52</v>
      </c>
      <c r="BS8" s="389"/>
      <c r="BT8" s="390"/>
      <c r="CC8" s="147"/>
      <c r="CD8" s="147"/>
      <c r="CE8" s="147"/>
      <c r="CF8" s="147"/>
      <c r="CG8" s="147"/>
      <c r="CH8" s="147"/>
      <c r="CI8" s="147"/>
      <c r="CJ8" s="147"/>
      <c r="CK8" s="147"/>
    </row>
    <row r="9" spans="1:1004">
      <c r="A9" s="173" t="s">
        <v>59</v>
      </c>
      <c r="B9" s="197">
        <v>4106</v>
      </c>
      <c r="C9" s="198">
        <v>1972.3084200000001</v>
      </c>
      <c r="D9" s="52">
        <f t="shared" ref="D9:D23" si="0">C9/B9*100</f>
        <v>48.034788602045786</v>
      </c>
      <c r="E9" s="207">
        <v>21</v>
      </c>
      <c r="F9" s="198">
        <v>145.14161999999999</v>
      </c>
      <c r="G9" s="229">
        <f t="shared" ref="G9:G16" si="1">F9/E9*100</f>
        <v>691.15057142857142</v>
      </c>
      <c r="H9" s="207">
        <v>510</v>
      </c>
      <c r="I9" s="198">
        <v>58.638010000000001</v>
      </c>
      <c r="J9" s="229">
        <f t="shared" ref="J9:J23" si="2">I9/H9*100</f>
        <v>11.497649019607843</v>
      </c>
      <c r="K9" s="207">
        <v>821</v>
      </c>
      <c r="L9" s="198">
        <v>504.98635999999999</v>
      </c>
      <c r="M9" s="229">
        <f t="shared" ref="M9:M23" si="3">L9/K9*100</f>
        <v>61.508691839220461</v>
      </c>
      <c r="N9" s="207">
        <v>349</v>
      </c>
      <c r="O9" s="198">
        <v>247.44855000000001</v>
      </c>
      <c r="P9" s="229">
        <f t="shared" ref="P9:P23" si="4">O9/N9*100</f>
        <v>70.902163323782247</v>
      </c>
      <c r="Q9" s="229">
        <f>L9+O9</f>
        <v>752.43490999999995</v>
      </c>
      <c r="R9" s="218" t="s">
        <v>59</v>
      </c>
      <c r="S9" s="207"/>
      <c r="T9" s="198">
        <v>5.0709999999999997</v>
      </c>
      <c r="U9" s="229"/>
      <c r="V9" s="152" t="s">
        <v>60</v>
      </c>
      <c r="W9" s="207"/>
      <c r="X9" s="350"/>
      <c r="Y9" s="229"/>
      <c r="Z9" s="207">
        <v>1511.9386300000001</v>
      </c>
      <c r="AA9" s="198">
        <v>685.50393999999994</v>
      </c>
      <c r="AB9" s="229">
        <f t="shared" ref="AB9:AB23" si="5">AA9/Z9*100</f>
        <v>45.339402433285265</v>
      </c>
      <c r="AC9" s="207"/>
      <c r="AD9" s="198"/>
      <c r="AE9" s="235"/>
      <c r="AF9" s="240"/>
      <c r="AG9" s="355">
        <f t="shared" ref="AG9:AH22" si="6">B9+E9+H9+K9+N9+S9+W9+Z9+AC9+AE9</f>
        <v>7318.9386300000006</v>
      </c>
      <c r="AH9" s="353">
        <f t="shared" si="6"/>
        <v>3619.0979000000002</v>
      </c>
      <c r="AI9" s="245">
        <v>92.719950040545797</v>
      </c>
      <c r="AJ9" s="56">
        <v>-632.82918999999902</v>
      </c>
      <c r="AK9" s="154" t="s">
        <v>60</v>
      </c>
      <c r="AL9" s="218" t="s">
        <v>59</v>
      </c>
      <c r="AM9" s="364">
        <v>8402</v>
      </c>
      <c r="AN9" s="365">
        <v>4270</v>
      </c>
      <c r="AO9" s="366">
        <f>AN9/AM9*100</f>
        <v>50.821233039752443</v>
      </c>
      <c r="AP9" s="367"/>
      <c r="AQ9" s="368"/>
      <c r="AR9" s="262"/>
      <c r="AS9" s="64"/>
      <c r="AT9" s="187"/>
      <c r="AU9" s="374">
        <v>565</v>
      </c>
      <c r="AV9" s="375">
        <v>283</v>
      </c>
      <c r="AW9" s="455"/>
      <c r="AX9" s="459"/>
      <c r="AY9" s="207">
        <v>297.60000000000002</v>
      </c>
      <c r="AZ9" s="376">
        <v>297.60000000000002</v>
      </c>
      <c r="BA9" s="377">
        <v>3276</v>
      </c>
      <c r="BB9" s="378"/>
      <c r="BC9" s="77"/>
      <c r="BD9" s="377"/>
      <c r="BE9" s="378"/>
      <c r="BF9" s="377">
        <v>268</v>
      </c>
      <c r="BG9" s="378"/>
      <c r="BH9" s="377">
        <v>1504</v>
      </c>
      <c r="BI9" s="378">
        <v>1504</v>
      </c>
      <c r="BJ9" s="218" t="s">
        <v>59</v>
      </c>
      <c r="BK9" s="377"/>
      <c r="BL9" s="429"/>
      <c r="BM9" s="438">
        <v>207</v>
      </c>
      <c r="BN9" s="439">
        <v>27</v>
      </c>
      <c r="BO9" s="432">
        <f>AM9+AR9+AU9+AW9+AY9+BA9+BF9+BH9+BK9+BM9+BD9</f>
        <v>14519.6</v>
      </c>
      <c r="BP9" s="385">
        <f>AN9+AS9+AV9+AX9+AZ9+BB9+BE9+BG9+BI9+BL9+BN9</f>
        <v>6381.6</v>
      </c>
      <c r="BQ9" s="292">
        <f t="shared" ref="BQ9:BR22" si="7">AG9+BO9</f>
        <v>21838.538630000003</v>
      </c>
      <c r="BR9" s="293">
        <f t="shared" si="7"/>
        <v>10000.697900000001</v>
      </c>
      <c r="BS9" s="386">
        <v>98.163786759973206</v>
      </c>
      <c r="BT9" s="387">
        <f t="shared" ref="BT9:BT22" si="8">BR9-BQ9</f>
        <v>-11837.840730000002</v>
      </c>
      <c r="BU9" s="86">
        <f>BA9+BF9+BH9+BK9+BM9+AM9+AR9</f>
        <v>13657</v>
      </c>
      <c r="BV9" s="86">
        <f>BU9/BQ9*100</f>
        <v>62.536235740788662</v>
      </c>
      <c r="BW9" s="86"/>
      <c r="BX9" s="86"/>
      <c r="BY9" s="86"/>
      <c r="BZ9" s="86"/>
      <c r="CA9" s="86"/>
      <c r="CB9" s="86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</row>
    <row r="10" spans="1:1004">
      <c r="A10" s="175" t="s">
        <v>61</v>
      </c>
      <c r="B10" s="199">
        <v>92</v>
      </c>
      <c r="C10" s="200">
        <v>21.461490000000001</v>
      </c>
      <c r="D10" s="52">
        <f t="shared" si="0"/>
        <v>23.327706521739131</v>
      </c>
      <c r="E10" s="208">
        <v>78.599999999999994</v>
      </c>
      <c r="F10" s="200">
        <v>10.641500000000001</v>
      </c>
      <c r="G10" s="229">
        <f t="shared" si="1"/>
        <v>13.538804071246821</v>
      </c>
      <c r="H10" s="208">
        <v>10</v>
      </c>
      <c r="I10" s="347">
        <v>1.0799300000000001</v>
      </c>
      <c r="J10" s="229">
        <f t="shared" si="2"/>
        <v>10.799300000000001</v>
      </c>
      <c r="K10" s="208">
        <v>579</v>
      </c>
      <c r="L10" s="200">
        <v>68.270759999999996</v>
      </c>
      <c r="M10" s="229">
        <f t="shared" si="3"/>
        <v>11.791150259067356</v>
      </c>
      <c r="N10" s="208"/>
      <c r="O10" s="200"/>
      <c r="P10" s="229"/>
      <c r="Q10" s="229">
        <f t="shared" ref="Q10:Q23" si="9">L10+O10</f>
        <v>68.270759999999996</v>
      </c>
      <c r="R10" s="219" t="s">
        <v>61</v>
      </c>
      <c r="S10" s="208"/>
      <c r="T10" s="200"/>
      <c r="U10" s="230"/>
      <c r="V10" s="160" t="s">
        <v>61</v>
      </c>
      <c r="W10" s="208"/>
      <c r="X10" s="268">
        <v>2</v>
      </c>
      <c r="Y10" s="229"/>
      <c r="Z10" s="208">
        <v>465.87371000000002</v>
      </c>
      <c r="AA10" s="200">
        <v>197.7002</v>
      </c>
      <c r="AB10" s="229">
        <f t="shared" si="5"/>
        <v>42.436436260805529</v>
      </c>
      <c r="AC10" s="235"/>
      <c r="AD10" s="236"/>
      <c r="AE10" s="241"/>
      <c r="AF10" s="236"/>
      <c r="AG10" s="355">
        <f t="shared" si="6"/>
        <v>1225.47371</v>
      </c>
      <c r="AH10" s="353">
        <f t="shared" si="6"/>
        <v>301.15387999999996</v>
      </c>
      <c r="AI10" s="246">
        <v>47.702426680010497</v>
      </c>
      <c r="AJ10" s="95">
        <v>-803.70439999999996</v>
      </c>
      <c r="AK10" s="154" t="s">
        <v>61</v>
      </c>
      <c r="AL10" s="219" t="s">
        <v>61</v>
      </c>
      <c r="AM10" s="255">
        <v>1149</v>
      </c>
      <c r="AN10" s="58">
        <v>580</v>
      </c>
      <c r="AO10" s="256">
        <f t="shared" ref="AO10:AO22" si="10">AN10/AM10*100</f>
        <v>50.478677110530903</v>
      </c>
      <c r="AP10" s="59"/>
      <c r="AQ10" s="260"/>
      <c r="AR10" s="263"/>
      <c r="AS10" s="97"/>
      <c r="AT10" s="187"/>
      <c r="AU10" s="266">
        <v>16</v>
      </c>
      <c r="AV10" s="267">
        <v>8</v>
      </c>
      <c r="AW10" s="208">
        <v>2.2999999999999998</v>
      </c>
      <c r="AX10" s="268">
        <v>1.3</v>
      </c>
      <c r="AY10" s="208">
        <v>59.4</v>
      </c>
      <c r="AZ10" s="271">
        <v>59.4</v>
      </c>
      <c r="BA10" s="279"/>
      <c r="BB10" s="280"/>
      <c r="BC10" s="75"/>
      <c r="BD10" s="279"/>
      <c r="BE10" s="280"/>
      <c r="BF10" s="279"/>
      <c r="BG10" s="280"/>
      <c r="BH10" s="279"/>
      <c r="BI10" s="280"/>
      <c r="BJ10" s="219" t="s">
        <v>61</v>
      </c>
      <c r="BK10" s="279"/>
      <c r="BL10" s="430"/>
      <c r="BM10" s="436">
        <v>93</v>
      </c>
      <c r="BN10" s="437">
        <v>23</v>
      </c>
      <c r="BO10" s="432">
        <f t="shared" ref="BO10:BO22" si="11">AM10+AR10+AU10+AW10+AY10+BA10+BF10+BH10+BK10+BM10+BD10</f>
        <v>1319.7</v>
      </c>
      <c r="BP10" s="385">
        <f t="shared" ref="BP10:BP22" si="12">AN10+AS10+AV10+AX10+AZ10+BB10+BE10+BG10+BI10+BL10+BN10</f>
        <v>671.69999999999993</v>
      </c>
      <c r="BQ10" s="292">
        <f t="shared" si="7"/>
        <v>2545.17371</v>
      </c>
      <c r="BR10" s="293">
        <f t="shared" si="7"/>
        <v>972.85387999999989</v>
      </c>
      <c r="BS10" s="286">
        <v>71.781934568292598</v>
      </c>
      <c r="BT10" s="193">
        <f t="shared" si="8"/>
        <v>-1572.3198300000001</v>
      </c>
      <c r="BU10" s="86">
        <f t="shared" ref="BU10:BU22" si="13">BA10+BF10+BH10+BK10+BM10+AM10+AR10</f>
        <v>1242</v>
      </c>
      <c r="BV10" s="86">
        <f t="shared" ref="BV10:BV23" si="14">BU10/BQ10*100</f>
        <v>48.798240965643167</v>
      </c>
      <c r="BW10" s="86"/>
      <c r="BX10" s="86"/>
      <c r="BY10" s="86"/>
      <c r="BZ10" s="86"/>
      <c r="CA10" s="86"/>
      <c r="CB10" s="86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</row>
    <row r="11" spans="1:1004">
      <c r="A11" s="175" t="s">
        <v>62</v>
      </c>
      <c r="B11" s="199">
        <v>202</v>
      </c>
      <c r="C11" s="200">
        <v>117.65994000000001</v>
      </c>
      <c r="D11" s="52">
        <f t="shared" si="0"/>
        <v>58.247495049504948</v>
      </c>
      <c r="E11" s="208">
        <v>1</v>
      </c>
      <c r="F11" s="200">
        <v>6.141</v>
      </c>
      <c r="G11" s="229">
        <f t="shared" si="1"/>
        <v>614.1</v>
      </c>
      <c r="H11" s="208">
        <v>37</v>
      </c>
      <c r="I11" s="200">
        <v>9.2894400000000008</v>
      </c>
      <c r="J11" s="229">
        <f t="shared" si="2"/>
        <v>25.106594594594593</v>
      </c>
      <c r="K11" s="208">
        <v>498</v>
      </c>
      <c r="L11" s="200">
        <v>179.80049</v>
      </c>
      <c r="M11" s="229">
        <f t="shared" si="3"/>
        <v>36.104516064257027</v>
      </c>
      <c r="N11" s="208">
        <v>37</v>
      </c>
      <c r="O11" s="200">
        <v>1.7423999999999999</v>
      </c>
      <c r="P11" s="229">
        <f t="shared" si="4"/>
        <v>4.7091891891891891</v>
      </c>
      <c r="Q11" s="229">
        <f t="shared" si="9"/>
        <v>181.54289</v>
      </c>
      <c r="R11" s="219" t="s">
        <v>62</v>
      </c>
      <c r="S11" s="208">
        <v>174</v>
      </c>
      <c r="T11" s="200">
        <v>8.6</v>
      </c>
      <c r="U11" s="229"/>
      <c r="V11" s="160" t="s">
        <v>62</v>
      </c>
      <c r="W11" s="208">
        <v>5</v>
      </c>
      <c r="X11" s="268">
        <v>3.84</v>
      </c>
      <c r="Y11" s="229">
        <f>X11/W11*100</f>
        <v>76.8</v>
      </c>
      <c r="Z11" s="208">
        <v>572.21442999999999</v>
      </c>
      <c r="AA11" s="200">
        <v>242.82741999999999</v>
      </c>
      <c r="AB11" s="229">
        <f t="shared" si="5"/>
        <v>42.436437682985378</v>
      </c>
      <c r="AC11" s="223"/>
      <c r="AD11" s="236">
        <v>0.3</v>
      </c>
      <c r="AE11" s="241"/>
      <c r="AF11" s="236"/>
      <c r="AG11" s="355">
        <f t="shared" si="6"/>
        <v>1526.21443</v>
      </c>
      <c r="AH11" s="353">
        <f t="shared" si="6"/>
        <v>570.2006899999999</v>
      </c>
      <c r="AI11" s="246">
        <v>100.54190186352</v>
      </c>
      <c r="AJ11" s="57">
        <v>8.4740500000004904</v>
      </c>
      <c r="AK11" s="154" t="s">
        <v>62</v>
      </c>
      <c r="AL11" s="219" t="s">
        <v>62</v>
      </c>
      <c r="AM11" s="255">
        <v>1506</v>
      </c>
      <c r="AN11" s="58">
        <v>735</v>
      </c>
      <c r="AO11" s="256">
        <f t="shared" si="10"/>
        <v>48.804780876494021</v>
      </c>
      <c r="AP11" s="59"/>
      <c r="AQ11" s="260"/>
      <c r="AR11" s="263"/>
      <c r="AS11" s="97"/>
      <c r="AT11" s="187"/>
      <c r="AU11" s="266">
        <v>25</v>
      </c>
      <c r="AV11" s="267">
        <v>13</v>
      </c>
      <c r="AW11" s="208">
        <v>6</v>
      </c>
      <c r="AX11" s="268">
        <v>3.4</v>
      </c>
      <c r="AY11" s="210">
        <v>59.4</v>
      </c>
      <c r="AZ11" s="271">
        <v>59.4</v>
      </c>
      <c r="BA11" s="279"/>
      <c r="BB11" s="280"/>
      <c r="BC11" s="75"/>
      <c r="BD11" s="279">
        <v>9</v>
      </c>
      <c r="BE11" s="280"/>
      <c r="BF11" s="279"/>
      <c r="BG11" s="280"/>
      <c r="BH11" s="279"/>
      <c r="BI11" s="280"/>
      <c r="BJ11" s="219" t="s">
        <v>62</v>
      </c>
      <c r="BK11" s="279"/>
      <c r="BL11" s="430"/>
      <c r="BM11" s="436">
        <v>15</v>
      </c>
      <c r="BN11" s="437">
        <v>15</v>
      </c>
      <c r="BO11" s="432">
        <f t="shared" si="11"/>
        <v>1620.4</v>
      </c>
      <c r="BP11" s="385">
        <f t="shared" si="12"/>
        <v>825.8</v>
      </c>
      <c r="BQ11" s="292">
        <f t="shared" si="7"/>
        <v>3146.6144300000001</v>
      </c>
      <c r="BR11" s="293">
        <f t="shared" si="7"/>
        <v>1396.0006899999998</v>
      </c>
      <c r="BS11" s="286">
        <v>100.080230971342</v>
      </c>
      <c r="BT11" s="193">
        <f t="shared" si="8"/>
        <v>-1750.6137400000002</v>
      </c>
      <c r="BU11" s="86">
        <f t="shared" si="13"/>
        <v>1521</v>
      </c>
      <c r="BV11" s="86">
        <f t="shared" si="14"/>
        <v>48.337666842772343</v>
      </c>
      <c r="BW11" s="86"/>
      <c r="BX11" s="86"/>
      <c r="BY11" s="86"/>
      <c r="BZ11" s="86"/>
      <c r="CA11" s="86"/>
      <c r="CB11" s="86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</row>
    <row r="12" spans="1:1004">
      <c r="A12" s="175" t="s">
        <v>63</v>
      </c>
      <c r="B12" s="199">
        <v>992.59299999999996</v>
      </c>
      <c r="C12" s="200">
        <v>490.99626000000001</v>
      </c>
      <c r="D12" s="52">
        <f t="shared" si="0"/>
        <v>49.466020816185491</v>
      </c>
      <c r="E12" s="208">
        <v>220</v>
      </c>
      <c r="F12" s="200">
        <v>201.16594000000001</v>
      </c>
      <c r="G12" s="229">
        <f t="shared" si="1"/>
        <v>91.439063636363642</v>
      </c>
      <c r="H12" s="208">
        <v>122</v>
      </c>
      <c r="I12" s="200">
        <v>31.701820000000001</v>
      </c>
      <c r="J12" s="229">
        <f t="shared" si="2"/>
        <v>25.985098360655741</v>
      </c>
      <c r="K12" s="208">
        <v>494</v>
      </c>
      <c r="L12" s="200">
        <v>177.54399000000001</v>
      </c>
      <c r="M12" s="229">
        <f t="shared" si="3"/>
        <v>35.94007894736842</v>
      </c>
      <c r="N12" s="208">
        <v>116</v>
      </c>
      <c r="O12" s="200">
        <v>301.40600000000001</v>
      </c>
      <c r="P12" s="229">
        <f t="shared" si="4"/>
        <v>259.83275862068967</v>
      </c>
      <c r="Q12" s="229">
        <f t="shared" si="9"/>
        <v>478.94999000000001</v>
      </c>
      <c r="R12" s="219" t="s">
        <v>63</v>
      </c>
      <c r="S12" s="208">
        <v>16.43928</v>
      </c>
      <c r="T12" s="200"/>
      <c r="U12" s="229"/>
      <c r="V12" s="160" t="s">
        <v>63</v>
      </c>
      <c r="W12" s="208"/>
      <c r="X12" s="268">
        <v>2.86</v>
      </c>
      <c r="Y12" s="230"/>
      <c r="Z12" s="208">
        <v>1554.6003000000001</v>
      </c>
      <c r="AA12" s="200">
        <v>659.71695999999997</v>
      </c>
      <c r="AB12" s="229">
        <f t="shared" si="5"/>
        <v>42.436435912176265</v>
      </c>
      <c r="AC12" s="224"/>
      <c r="AD12" s="236"/>
      <c r="AE12" s="241"/>
      <c r="AF12" s="236">
        <v>100</v>
      </c>
      <c r="AG12" s="355">
        <f t="shared" si="6"/>
        <v>3515.63258</v>
      </c>
      <c r="AH12" s="353">
        <f t="shared" si="6"/>
        <v>1965.3909699999999</v>
      </c>
      <c r="AI12" s="246">
        <v>61.018581512025101</v>
      </c>
      <c r="AJ12" s="95">
        <v>-1997.0582199999999</v>
      </c>
      <c r="AK12" s="154" t="s">
        <v>63</v>
      </c>
      <c r="AL12" s="219" t="s">
        <v>63</v>
      </c>
      <c r="AM12" s="255">
        <v>5046</v>
      </c>
      <c r="AN12" s="58">
        <v>2594</v>
      </c>
      <c r="AO12" s="256">
        <f t="shared" si="10"/>
        <v>51.407055093143086</v>
      </c>
      <c r="AP12" s="59"/>
      <c r="AQ12" s="260"/>
      <c r="AR12" s="263">
        <v>50</v>
      </c>
      <c r="AS12" s="97"/>
      <c r="AT12" s="187">
        <f t="shared" ref="AT12:AT23" si="15">AS12/AR12*100</f>
        <v>0</v>
      </c>
      <c r="AU12" s="266">
        <v>67</v>
      </c>
      <c r="AV12" s="267">
        <v>34</v>
      </c>
      <c r="AW12" s="208">
        <v>14.5</v>
      </c>
      <c r="AX12" s="268">
        <v>8.15</v>
      </c>
      <c r="AY12" s="208">
        <v>148.6</v>
      </c>
      <c r="AZ12" s="271">
        <v>148.6</v>
      </c>
      <c r="BA12" s="279"/>
      <c r="BB12" s="280"/>
      <c r="BC12" s="75"/>
      <c r="BD12" s="279"/>
      <c r="BE12" s="280"/>
      <c r="BF12" s="279"/>
      <c r="BG12" s="280"/>
      <c r="BH12" s="279"/>
      <c r="BI12" s="280"/>
      <c r="BJ12" s="219" t="s">
        <v>63</v>
      </c>
      <c r="BK12" s="279"/>
      <c r="BL12" s="430"/>
      <c r="BM12" s="436">
        <v>27</v>
      </c>
      <c r="BN12" s="437">
        <v>27</v>
      </c>
      <c r="BO12" s="432">
        <f t="shared" si="11"/>
        <v>5353.1</v>
      </c>
      <c r="BP12" s="385">
        <f t="shared" si="12"/>
        <v>2811.75</v>
      </c>
      <c r="BQ12" s="292">
        <f t="shared" si="7"/>
        <v>8868.7325799999999</v>
      </c>
      <c r="BR12" s="293">
        <f t="shared" si="7"/>
        <v>4777.1409700000004</v>
      </c>
      <c r="BS12" s="286">
        <v>81.962919043173599</v>
      </c>
      <c r="BT12" s="193">
        <f t="shared" si="8"/>
        <v>-4091.5916099999995</v>
      </c>
      <c r="BU12" s="86">
        <f t="shared" si="13"/>
        <v>5123</v>
      </c>
      <c r="BV12" s="86">
        <f t="shared" si="14"/>
        <v>57.764736435428745</v>
      </c>
      <c r="BW12" s="86"/>
      <c r="BX12" s="86"/>
      <c r="BY12" s="86"/>
      <c r="BZ12" s="86"/>
      <c r="CA12" s="86"/>
      <c r="CB12" s="86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</row>
    <row r="13" spans="1:1004">
      <c r="A13" s="175" t="s">
        <v>64</v>
      </c>
      <c r="B13" s="199">
        <v>55</v>
      </c>
      <c r="C13" s="200">
        <v>26.069959999999998</v>
      </c>
      <c r="D13" s="52">
        <f t="shared" si="0"/>
        <v>47.399927272727268</v>
      </c>
      <c r="E13" s="208">
        <v>20</v>
      </c>
      <c r="F13" s="200">
        <v>34.968400000000003</v>
      </c>
      <c r="G13" s="229">
        <f t="shared" si="1"/>
        <v>174.84200000000001</v>
      </c>
      <c r="H13" s="208">
        <v>20</v>
      </c>
      <c r="I13" s="200">
        <v>3.4320599999999999</v>
      </c>
      <c r="J13" s="229">
        <f t="shared" si="2"/>
        <v>17.160299999999999</v>
      </c>
      <c r="K13" s="208">
        <v>401</v>
      </c>
      <c r="L13" s="200">
        <v>61.988379999999999</v>
      </c>
      <c r="M13" s="229">
        <f t="shared" si="3"/>
        <v>15.458448877805486</v>
      </c>
      <c r="N13" s="208"/>
      <c r="O13" s="200"/>
      <c r="P13" s="229"/>
      <c r="Q13" s="229">
        <f t="shared" si="9"/>
        <v>61.988379999999999</v>
      </c>
      <c r="R13" s="219" t="s">
        <v>64</v>
      </c>
      <c r="S13" s="208"/>
      <c r="T13" s="200"/>
      <c r="U13" s="230"/>
      <c r="V13" s="160" t="s">
        <v>65</v>
      </c>
      <c r="W13" s="231">
        <v>15</v>
      </c>
      <c r="X13" s="268">
        <v>11.1</v>
      </c>
      <c r="Y13" s="229">
        <f>X13/W13*100</f>
        <v>74</v>
      </c>
      <c r="Z13" s="208">
        <v>754.51284999999996</v>
      </c>
      <c r="AA13" s="200">
        <v>320.18835000000001</v>
      </c>
      <c r="AB13" s="229">
        <f t="shared" si="5"/>
        <v>42.436434316526224</v>
      </c>
      <c r="AC13" s="224"/>
      <c r="AD13" s="236"/>
      <c r="AE13" s="241"/>
      <c r="AF13" s="236">
        <v>3.8999999999999999E-4</v>
      </c>
      <c r="AG13" s="355">
        <f t="shared" si="6"/>
        <v>1265.5128500000001</v>
      </c>
      <c r="AH13" s="353">
        <f t="shared" si="6"/>
        <v>457.74754000000001</v>
      </c>
      <c r="AI13" s="246">
        <v>71.878163893580606</v>
      </c>
      <c r="AJ13" s="57">
        <v>-469.52780000000001</v>
      </c>
      <c r="AK13" s="154" t="s">
        <v>65</v>
      </c>
      <c r="AL13" s="219" t="s">
        <v>64</v>
      </c>
      <c r="AM13" s="255">
        <v>1802</v>
      </c>
      <c r="AN13" s="58">
        <v>880</v>
      </c>
      <c r="AO13" s="256">
        <f t="shared" si="10"/>
        <v>48.834628190898997</v>
      </c>
      <c r="AP13" s="59"/>
      <c r="AQ13" s="260"/>
      <c r="AR13" s="263">
        <v>24</v>
      </c>
      <c r="AS13" s="97"/>
      <c r="AT13" s="187">
        <f t="shared" si="15"/>
        <v>0</v>
      </c>
      <c r="AU13" s="266">
        <v>23</v>
      </c>
      <c r="AV13" s="267">
        <v>12</v>
      </c>
      <c r="AW13" s="208">
        <v>6.5</v>
      </c>
      <c r="AX13" s="268">
        <v>3.65</v>
      </c>
      <c r="AY13" s="208">
        <v>59.4</v>
      </c>
      <c r="AZ13" s="271">
        <v>59.4</v>
      </c>
      <c r="BA13" s="279"/>
      <c r="BB13" s="280"/>
      <c r="BC13" s="75"/>
      <c r="BD13" s="279">
        <v>9</v>
      </c>
      <c r="BE13" s="280"/>
      <c r="BF13" s="279"/>
      <c r="BG13" s="280"/>
      <c r="BH13" s="279"/>
      <c r="BI13" s="280"/>
      <c r="BJ13" s="219" t="s">
        <v>64</v>
      </c>
      <c r="BK13" s="279">
        <v>317</v>
      </c>
      <c r="BL13" s="430"/>
      <c r="BM13" s="436">
        <v>23</v>
      </c>
      <c r="BN13" s="437">
        <v>23</v>
      </c>
      <c r="BO13" s="432">
        <f t="shared" si="11"/>
        <v>2263.9</v>
      </c>
      <c r="BP13" s="385">
        <f t="shared" si="12"/>
        <v>978.05</v>
      </c>
      <c r="BQ13" s="292">
        <f t="shared" si="7"/>
        <v>3529.4128500000002</v>
      </c>
      <c r="BR13" s="293">
        <f t="shared" si="7"/>
        <v>1435.79754</v>
      </c>
      <c r="BS13" s="286">
        <v>87.266075796941905</v>
      </c>
      <c r="BT13" s="193">
        <f t="shared" si="8"/>
        <v>-2093.6153100000001</v>
      </c>
      <c r="BU13" s="86">
        <f t="shared" si="13"/>
        <v>2166</v>
      </c>
      <c r="BV13" s="86">
        <f t="shared" si="14"/>
        <v>61.369981128730799</v>
      </c>
      <c r="BW13" s="86"/>
      <c r="BX13" s="86"/>
      <c r="BY13" s="86"/>
      <c r="BZ13" s="86"/>
      <c r="CA13" s="86"/>
      <c r="CB13" s="86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</row>
    <row r="14" spans="1:1004">
      <c r="A14" s="175" t="s">
        <v>66</v>
      </c>
      <c r="B14" s="199">
        <v>304.3</v>
      </c>
      <c r="C14" s="200">
        <v>63.417540000000002</v>
      </c>
      <c r="D14" s="52">
        <f t="shared" si="0"/>
        <v>20.840466644758461</v>
      </c>
      <c r="E14" s="208">
        <v>1</v>
      </c>
      <c r="F14" s="200"/>
      <c r="G14" s="229">
        <f t="shared" si="1"/>
        <v>0</v>
      </c>
      <c r="H14" s="208">
        <v>32</v>
      </c>
      <c r="I14" s="200">
        <v>3.8791799999999999</v>
      </c>
      <c r="J14" s="229">
        <f t="shared" si="2"/>
        <v>12.1224375</v>
      </c>
      <c r="K14" s="208">
        <v>602</v>
      </c>
      <c r="L14" s="200">
        <v>224.94299000000001</v>
      </c>
      <c r="M14" s="229">
        <f t="shared" si="3"/>
        <v>37.365945182724253</v>
      </c>
      <c r="N14" s="208">
        <v>2</v>
      </c>
      <c r="O14" s="200">
        <v>7.0000000000000001E-3</v>
      </c>
      <c r="P14" s="229">
        <f t="shared" si="4"/>
        <v>0.35000000000000003</v>
      </c>
      <c r="Q14" s="229">
        <f t="shared" si="9"/>
        <v>224.94999000000001</v>
      </c>
      <c r="R14" s="219" t="s">
        <v>66</v>
      </c>
      <c r="S14" s="208"/>
      <c r="T14" s="200"/>
      <c r="U14" s="230"/>
      <c r="V14" s="160" t="s">
        <v>66</v>
      </c>
      <c r="W14" s="207"/>
      <c r="X14" s="268">
        <v>5.22</v>
      </c>
      <c r="Y14" s="229"/>
      <c r="Z14" s="208">
        <v>673.49134000000004</v>
      </c>
      <c r="AA14" s="200">
        <v>285.80572000000001</v>
      </c>
      <c r="AB14" s="229">
        <f t="shared" si="5"/>
        <v>42.436435782529877</v>
      </c>
      <c r="AC14" s="224"/>
      <c r="AD14" s="236"/>
      <c r="AE14" s="241"/>
      <c r="AF14" s="236"/>
      <c r="AG14" s="355">
        <f t="shared" si="6"/>
        <v>1614.79134</v>
      </c>
      <c r="AH14" s="353">
        <f t="shared" si="6"/>
        <v>583.27242999999999</v>
      </c>
      <c r="AI14" s="246">
        <v>157.71825815144999</v>
      </c>
      <c r="AJ14" s="95">
        <v>1401.1182200000001</v>
      </c>
      <c r="AK14" s="154" t="s">
        <v>66</v>
      </c>
      <c r="AL14" s="219" t="s">
        <v>66</v>
      </c>
      <c r="AM14" s="255">
        <v>1692</v>
      </c>
      <c r="AN14" s="58">
        <v>862</v>
      </c>
      <c r="AO14" s="256">
        <f t="shared" si="10"/>
        <v>50.945626477541374</v>
      </c>
      <c r="AP14" s="59"/>
      <c r="AQ14" s="260"/>
      <c r="AR14" s="263">
        <v>17</v>
      </c>
      <c r="AS14" s="97"/>
      <c r="AT14" s="187">
        <f t="shared" si="15"/>
        <v>0</v>
      </c>
      <c r="AU14" s="266">
        <v>22</v>
      </c>
      <c r="AV14" s="267">
        <v>12</v>
      </c>
      <c r="AW14" s="208">
        <v>4.0999999999999996</v>
      </c>
      <c r="AX14" s="268">
        <v>2.2999999999999998</v>
      </c>
      <c r="AY14" s="208">
        <v>59.4</v>
      </c>
      <c r="AZ14" s="271">
        <v>59.4</v>
      </c>
      <c r="BA14" s="279"/>
      <c r="BB14" s="280"/>
      <c r="BC14" s="75"/>
      <c r="BD14" s="279"/>
      <c r="BE14" s="280"/>
      <c r="BF14" s="279"/>
      <c r="BG14" s="280"/>
      <c r="BH14" s="279"/>
      <c r="BI14" s="280"/>
      <c r="BJ14" s="219" t="s">
        <v>66</v>
      </c>
      <c r="BK14" s="279"/>
      <c r="BL14" s="430"/>
      <c r="BM14" s="436">
        <v>19</v>
      </c>
      <c r="BN14" s="437">
        <v>19</v>
      </c>
      <c r="BO14" s="432">
        <f t="shared" si="11"/>
        <v>1813.5</v>
      </c>
      <c r="BP14" s="385">
        <f t="shared" si="12"/>
        <v>954.69999999999993</v>
      </c>
      <c r="BQ14" s="292">
        <f t="shared" si="7"/>
        <v>3428.2913399999998</v>
      </c>
      <c r="BR14" s="293">
        <f t="shared" si="7"/>
        <v>1537.9724299999998</v>
      </c>
      <c r="BS14" s="286">
        <v>131.97284613961</v>
      </c>
      <c r="BT14" s="193">
        <f t="shared" si="8"/>
        <v>-1890.31891</v>
      </c>
      <c r="BU14" s="86">
        <f t="shared" si="13"/>
        <v>1728</v>
      </c>
      <c r="BV14" s="86">
        <f t="shared" si="14"/>
        <v>50.404117638380171</v>
      </c>
      <c r="BW14" s="86"/>
      <c r="BX14" s="86"/>
      <c r="BY14" s="86"/>
      <c r="BZ14" s="86"/>
      <c r="CA14" s="86"/>
      <c r="CB14" s="86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</row>
    <row r="15" spans="1:1004">
      <c r="A15" s="175" t="s">
        <v>67</v>
      </c>
      <c r="B15" s="199">
        <v>122</v>
      </c>
      <c r="C15" s="200">
        <v>50.508249999999997</v>
      </c>
      <c r="D15" s="52">
        <f t="shared" si="0"/>
        <v>41.400204918032784</v>
      </c>
      <c r="E15" s="209">
        <v>46</v>
      </c>
      <c r="F15" s="200">
        <v>105.60383</v>
      </c>
      <c r="G15" s="229">
        <f t="shared" si="1"/>
        <v>229.57354347826086</v>
      </c>
      <c r="H15" s="208">
        <v>44</v>
      </c>
      <c r="I15" s="198">
        <v>3.7892600000000001</v>
      </c>
      <c r="J15" s="229">
        <f t="shared" si="2"/>
        <v>8.6119545454545463</v>
      </c>
      <c r="K15" s="208">
        <v>951</v>
      </c>
      <c r="L15" s="200">
        <v>51.545630000000003</v>
      </c>
      <c r="M15" s="229">
        <f t="shared" si="3"/>
        <v>5.4201503680336494</v>
      </c>
      <c r="N15" s="208">
        <v>5</v>
      </c>
      <c r="O15" s="200">
        <v>7.0000000000000001E-3</v>
      </c>
      <c r="P15" s="229">
        <f t="shared" si="4"/>
        <v>0.13999999999999999</v>
      </c>
      <c r="Q15" s="229">
        <f t="shared" si="9"/>
        <v>51.552630000000001</v>
      </c>
      <c r="R15" s="219" t="s">
        <v>67</v>
      </c>
      <c r="S15" s="208"/>
      <c r="T15" s="200"/>
      <c r="U15" s="230"/>
      <c r="V15" s="160" t="s">
        <v>67</v>
      </c>
      <c r="W15" s="208">
        <v>5</v>
      </c>
      <c r="X15" s="268">
        <v>0.49</v>
      </c>
      <c r="Y15" s="229">
        <f>X15/W15*100</f>
        <v>9.8000000000000007</v>
      </c>
      <c r="Z15" s="208">
        <v>339.27760000000001</v>
      </c>
      <c r="AA15" s="200">
        <v>143.97730999999999</v>
      </c>
      <c r="AB15" s="229">
        <f t="shared" si="5"/>
        <v>42.436432584998244</v>
      </c>
      <c r="AC15" s="224"/>
      <c r="AD15" s="236"/>
      <c r="AE15" s="241"/>
      <c r="AF15" s="236"/>
      <c r="AG15" s="355">
        <f t="shared" si="6"/>
        <v>1512.2775999999999</v>
      </c>
      <c r="AH15" s="353">
        <f t="shared" si="6"/>
        <v>355.92128000000002</v>
      </c>
      <c r="AI15" s="246">
        <v>74.4539693743302</v>
      </c>
      <c r="AJ15" s="57">
        <v>-689.11464999999998</v>
      </c>
      <c r="AK15" s="154" t="s">
        <v>67</v>
      </c>
      <c r="AL15" s="219" t="s">
        <v>67</v>
      </c>
      <c r="AM15" s="255">
        <v>1387</v>
      </c>
      <c r="AN15" s="58">
        <v>683</v>
      </c>
      <c r="AO15" s="256">
        <f t="shared" si="10"/>
        <v>49.242970439798121</v>
      </c>
      <c r="AP15" s="59"/>
      <c r="AQ15" s="260"/>
      <c r="AR15" s="263"/>
      <c r="AS15" s="97"/>
      <c r="AT15" s="187"/>
      <c r="AU15" s="266">
        <v>23</v>
      </c>
      <c r="AV15" s="267">
        <v>12</v>
      </c>
      <c r="AW15" s="208">
        <v>4.2</v>
      </c>
      <c r="AX15" s="268">
        <v>2.35</v>
      </c>
      <c r="AY15" s="208">
        <v>59.4</v>
      </c>
      <c r="AZ15" s="271">
        <v>59.4</v>
      </c>
      <c r="BA15" s="279"/>
      <c r="BB15" s="280"/>
      <c r="BC15" s="75"/>
      <c r="BD15" s="279"/>
      <c r="BE15" s="280"/>
      <c r="BF15" s="279"/>
      <c r="BG15" s="280"/>
      <c r="BH15" s="279"/>
      <c r="BI15" s="280"/>
      <c r="BJ15" s="219" t="s">
        <v>67</v>
      </c>
      <c r="BK15" s="279"/>
      <c r="BL15" s="430"/>
      <c r="BM15" s="436">
        <v>27</v>
      </c>
      <c r="BN15" s="437">
        <v>27</v>
      </c>
      <c r="BO15" s="432">
        <f t="shared" si="11"/>
        <v>1500.6000000000001</v>
      </c>
      <c r="BP15" s="385">
        <f t="shared" si="12"/>
        <v>783.75</v>
      </c>
      <c r="BQ15" s="292">
        <f t="shared" si="7"/>
        <v>3012.8775999999998</v>
      </c>
      <c r="BR15" s="293">
        <f t="shared" si="7"/>
        <v>1139.67128</v>
      </c>
      <c r="BS15" s="286">
        <v>83.943611843961605</v>
      </c>
      <c r="BT15" s="193">
        <f t="shared" si="8"/>
        <v>-1873.2063199999998</v>
      </c>
      <c r="BU15" s="86">
        <f t="shared" si="13"/>
        <v>1414</v>
      </c>
      <c r="BV15" s="86">
        <f t="shared" si="14"/>
        <v>46.931876688253119</v>
      </c>
      <c r="BW15" s="86"/>
      <c r="BX15" s="86"/>
      <c r="BY15" s="86"/>
      <c r="BZ15" s="86"/>
      <c r="CA15" s="86"/>
      <c r="CB15" s="86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</row>
    <row r="16" spans="1:1004">
      <c r="A16" s="175" t="s">
        <v>68</v>
      </c>
      <c r="B16" s="242">
        <v>83.485690000000005</v>
      </c>
      <c r="C16" s="200">
        <v>40.896740000000001</v>
      </c>
      <c r="D16" s="52">
        <f t="shared" si="0"/>
        <v>48.986526912576274</v>
      </c>
      <c r="E16" s="207">
        <v>40</v>
      </c>
      <c r="F16" s="198">
        <v>26.518550000000001</v>
      </c>
      <c r="G16" s="229">
        <f t="shared" si="1"/>
        <v>66.296375000000012</v>
      </c>
      <c r="H16" s="208">
        <v>64.957899999999995</v>
      </c>
      <c r="I16" s="200">
        <v>1.59693</v>
      </c>
      <c r="J16" s="229">
        <f t="shared" si="2"/>
        <v>2.4584076763565323</v>
      </c>
      <c r="K16" s="208">
        <v>242</v>
      </c>
      <c r="L16" s="200">
        <v>62.145299999999999</v>
      </c>
      <c r="M16" s="229">
        <f t="shared" si="3"/>
        <v>25.679876033057852</v>
      </c>
      <c r="N16" s="208">
        <v>21</v>
      </c>
      <c r="O16" s="200">
        <v>15.807</v>
      </c>
      <c r="P16" s="229">
        <f t="shared" si="4"/>
        <v>75.271428571428572</v>
      </c>
      <c r="Q16" s="229">
        <f t="shared" si="9"/>
        <v>77.952299999999994</v>
      </c>
      <c r="R16" s="219" t="s">
        <v>68</v>
      </c>
      <c r="S16" s="208"/>
      <c r="T16" s="200"/>
      <c r="U16" s="230"/>
      <c r="V16" s="160" t="s">
        <v>69</v>
      </c>
      <c r="W16" s="208"/>
      <c r="X16" s="268">
        <v>1</v>
      </c>
      <c r="Y16" s="229"/>
      <c r="Z16" s="208">
        <v>410.17140999999998</v>
      </c>
      <c r="AA16" s="200">
        <v>174.06210999999999</v>
      </c>
      <c r="AB16" s="229">
        <f t="shared" si="5"/>
        <v>42.436431637202602</v>
      </c>
      <c r="AC16" s="224"/>
      <c r="AD16" s="236"/>
      <c r="AE16" s="242"/>
      <c r="AF16" s="200"/>
      <c r="AG16" s="355">
        <f t="shared" si="6"/>
        <v>861.61500000000001</v>
      </c>
      <c r="AH16" s="353">
        <f t="shared" si="6"/>
        <v>322.02662999999995</v>
      </c>
      <c r="AI16" s="246">
        <v>91.233401360331598</v>
      </c>
      <c r="AJ16" s="95">
        <v>-84.151720000000097</v>
      </c>
      <c r="AK16" s="154" t="s">
        <v>69</v>
      </c>
      <c r="AL16" s="219" t="s">
        <v>68</v>
      </c>
      <c r="AM16" s="255">
        <v>1955</v>
      </c>
      <c r="AN16" s="58">
        <v>956</v>
      </c>
      <c r="AO16" s="256">
        <f t="shared" si="10"/>
        <v>48.900255754475701</v>
      </c>
      <c r="AP16" s="59"/>
      <c r="AQ16" s="260"/>
      <c r="AR16" s="263">
        <v>22</v>
      </c>
      <c r="AS16" s="97"/>
      <c r="AT16" s="187">
        <f t="shared" si="15"/>
        <v>0</v>
      </c>
      <c r="AU16" s="266">
        <v>21</v>
      </c>
      <c r="AV16" s="267">
        <v>11</v>
      </c>
      <c r="AW16" s="208">
        <v>3.3</v>
      </c>
      <c r="AX16" s="268">
        <v>1.85</v>
      </c>
      <c r="AY16" s="208">
        <v>59.4</v>
      </c>
      <c r="AZ16" s="271">
        <v>59.4</v>
      </c>
      <c r="BA16" s="279"/>
      <c r="BB16" s="280"/>
      <c r="BC16" s="75"/>
      <c r="BD16" s="279"/>
      <c r="BE16" s="280"/>
      <c r="BF16" s="279"/>
      <c r="BG16" s="280"/>
      <c r="BH16" s="279"/>
      <c r="BI16" s="280"/>
      <c r="BJ16" s="219" t="s">
        <v>68</v>
      </c>
      <c r="BK16" s="279"/>
      <c r="BL16" s="430"/>
      <c r="BM16" s="436">
        <v>27</v>
      </c>
      <c r="BN16" s="437">
        <v>27</v>
      </c>
      <c r="BO16" s="432">
        <f t="shared" si="11"/>
        <v>2087.6999999999998</v>
      </c>
      <c r="BP16" s="385">
        <f t="shared" si="12"/>
        <v>1055.25</v>
      </c>
      <c r="BQ16" s="292">
        <f t="shared" si="7"/>
        <v>2949.3149999999996</v>
      </c>
      <c r="BR16" s="293">
        <f t="shared" si="7"/>
        <v>1377.2766299999998</v>
      </c>
      <c r="BS16" s="286">
        <v>97.220434065848806</v>
      </c>
      <c r="BT16" s="193">
        <f t="shared" si="8"/>
        <v>-1572.0383699999998</v>
      </c>
      <c r="BU16" s="86">
        <f t="shared" si="13"/>
        <v>2004</v>
      </c>
      <c r="BV16" s="86">
        <f t="shared" si="14"/>
        <v>67.947981141383679</v>
      </c>
      <c r="BW16" s="86"/>
      <c r="BX16" s="86"/>
      <c r="BY16" s="86"/>
      <c r="BZ16" s="86"/>
      <c r="CA16" s="86"/>
      <c r="CB16" s="86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</row>
    <row r="17" spans="1:1004">
      <c r="A17" s="175" t="s">
        <v>70</v>
      </c>
      <c r="B17" s="199">
        <v>167.4</v>
      </c>
      <c r="C17" s="200">
        <v>19.077010000000001</v>
      </c>
      <c r="D17" s="52">
        <f t="shared" si="0"/>
        <v>11.396063321385903</v>
      </c>
      <c r="E17" s="208"/>
      <c r="F17" s="200">
        <v>8.1449999999999996</v>
      </c>
      <c r="G17" s="229"/>
      <c r="H17" s="208">
        <v>24</v>
      </c>
      <c r="I17" s="200">
        <v>3.6827100000000002</v>
      </c>
      <c r="J17" s="229">
        <f t="shared" si="2"/>
        <v>15.344625000000001</v>
      </c>
      <c r="K17" s="208">
        <v>356</v>
      </c>
      <c r="L17" s="200">
        <v>70.585989999999995</v>
      </c>
      <c r="M17" s="229">
        <f t="shared" si="3"/>
        <v>19.827525280898875</v>
      </c>
      <c r="N17" s="208">
        <v>3</v>
      </c>
      <c r="O17" s="200">
        <v>1.74871</v>
      </c>
      <c r="P17" s="229">
        <f t="shared" si="4"/>
        <v>58.290333333333336</v>
      </c>
      <c r="Q17" s="229">
        <f t="shared" si="9"/>
        <v>72.334699999999998</v>
      </c>
      <c r="R17" s="219" t="s">
        <v>70</v>
      </c>
      <c r="S17" s="208"/>
      <c r="T17" s="200"/>
      <c r="U17" s="230"/>
      <c r="V17" s="160" t="s">
        <v>70</v>
      </c>
      <c r="W17" s="208">
        <v>0.6</v>
      </c>
      <c r="X17" s="268">
        <v>2.6</v>
      </c>
      <c r="Y17" s="229">
        <f>X17/W17*100</f>
        <v>433.33333333333337</v>
      </c>
      <c r="Z17" s="208">
        <v>921.61972000000003</v>
      </c>
      <c r="AA17" s="200">
        <v>391.10253</v>
      </c>
      <c r="AB17" s="229">
        <f t="shared" si="5"/>
        <v>42.436432458281168</v>
      </c>
      <c r="AC17" s="224"/>
      <c r="AD17" s="236">
        <v>8.4</v>
      </c>
      <c r="AE17" s="242"/>
      <c r="AF17" s="200"/>
      <c r="AG17" s="355">
        <f t="shared" si="6"/>
        <v>1472.6197200000001</v>
      </c>
      <c r="AH17" s="353">
        <f t="shared" si="6"/>
        <v>505.34195</v>
      </c>
      <c r="AI17" s="246">
        <v>88.982982745378294</v>
      </c>
      <c r="AJ17" s="57">
        <v>-179.15575999999999</v>
      </c>
      <c r="AK17" s="154" t="s">
        <v>70</v>
      </c>
      <c r="AL17" s="219" t="s">
        <v>70</v>
      </c>
      <c r="AM17" s="255">
        <v>1468</v>
      </c>
      <c r="AN17" s="58">
        <v>721</v>
      </c>
      <c r="AO17" s="256">
        <f t="shared" si="10"/>
        <v>49.114441416893733</v>
      </c>
      <c r="AP17" s="59"/>
      <c r="AQ17" s="260"/>
      <c r="AR17" s="263"/>
      <c r="AS17" s="97"/>
      <c r="AT17" s="187"/>
      <c r="AU17" s="266">
        <v>23</v>
      </c>
      <c r="AV17" s="267">
        <v>12</v>
      </c>
      <c r="AW17" s="208">
        <v>5.3</v>
      </c>
      <c r="AX17" s="268">
        <v>3</v>
      </c>
      <c r="AY17" s="208">
        <v>59.4</v>
      </c>
      <c r="AZ17" s="271">
        <v>59.4</v>
      </c>
      <c r="BA17" s="279"/>
      <c r="BB17" s="280"/>
      <c r="BC17" s="75"/>
      <c r="BD17" s="279">
        <v>9</v>
      </c>
      <c r="BE17" s="280"/>
      <c r="BF17" s="279"/>
      <c r="BG17" s="280"/>
      <c r="BH17" s="279"/>
      <c r="BI17" s="280"/>
      <c r="BJ17" s="219" t="s">
        <v>70</v>
      </c>
      <c r="BK17" s="279"/>
      <c r="BL17" s="430"/>
      <c r="BM17" s="436">
        <v>27</v>
      </c>
      <c r="BN17" s="437">
        <v>27</v>
      </c>
      <c r="BO17" s="432">
        <f t="shared" si="11"/>
        <v>1591.7</v>
      </c>
      <c r="BP17" s="385">
        <f t="shared" si="12"/>
        <v>822.4</v>
      </c>
      <c r="BQ17" s="292">
        <f t="shared" si="7"/>
        <v>3064.3197200000004</v>
      </c>
      <c r="BR17" s="293">
        <f t="shared" si="7"/>
        <v>1327.7419500000001</v>
      </c>
      <c r="BS17" s="286">
        <v>94.744428437199005</v>
      </c>
      <c r="BT17" s="193">
        <f t="shared" si="8"/>
        <v>-1736.5777700000003</v>
      </c>
      <c r="BU17" s="86">
        <f t="shared" si="13"/>
        <v>1495</v>
      </c>
      <c r="BV17" s="86">
        <f t="shared" si="14"/>
        <v>48.787337373529674</v>
      </c>
      <c r="BW17" s="86"/>
      <c r="BX17" s="86"/>
      <c r="BY17" s="86"/>
      <c r="BZ17" s="86"/>
      <c r="CA17" s="86"/>
      <c r="CB17" s="86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</row>
    <row r="18" spans="1:1004">
      <c r="A18" s="175" t="s">
        <v>71</v>
      </c>
      <c r="B18" s="199">
        <v>61</v>
      </c>
      <c r="C18" s="200">
        <v>24.18928</v>
      </c>
      <c r="D18" s="52">
        <f t="shared" si="0"/>
        <v>39.65455737704918</v>
      </c>
      <c r="E18" s="208">
        <v>4</v>
      </c>
      <c r="F18" s="200">
        <v>5.2486899999999999</v>
      </c>
      <c r="G18" s="229">
        <f t="shared" ref="G18:G23" si="16">F18/E18*100</f>
        <v>131.21725000000001</v>
      </c>
      <c r="H18" s="208">
        <v>19</v>
      </c>
      <c r="I18" s="200">
        <v>0.51385999999999998</v>
      </c>
      <c r="J18" s="229">
        <f t="shared" si="2"/>
        <v>2.7045263157894737</v>
      </c>
      <c r="K18" s="208">
        <v>286</v>
      </c>
      <c r="L18" s="200">
        <v>44.491349999999997</v>
      </c>
      <c r="M18" s="229">
        <f t="shared" si="3"/>
        <v>15.556416083916083</v>
      </c>
      <c r="N18" s="208">
        <v>5</v>
      </c>
      <c r="O18" s="200"/>
      <c r="P18" s="229">
        <f t="shared" si="4"/>
        <v>0</v>
      </c>
      <c r="Q18" s="229">
        <f t="shared" si="9"/>
        <v>44.491349999999997</v>
      </c>
      <c r="R18" s="219" t="s">
        <v>71</v>
      </c>
      <c r="S18" s="208">
        <v>68.8</v>
      </c>
      <c r="T18" s="200">
        <v>9.7627199999999998</v>
      </c>
      <c r="U18" s="230"/>
      <c r="V18" s="160" t="s">
        <v>71</v>
      </c>
      <c r="W18" s="208"/>
      <c r="X18" s="268">
        <v>8.6078399999999995</v>
      </c>
      <c r="Y18" s="230"/>
      <c r="Z18" s="208">
        <v>238.00068999999999</v>
      </c>
      <c r="AA18" s="200">
        <v>100.99903</v>
      </c>
      <c r="AB18" s="229">
        <f t="shared" si="5"/>
        <v>42.436444196863462</v>
      </c>
      <c r="AC18" s="224"/>
      <c r="AD18" s="236"/>
      <c r="AE18" s="242"/>
      <c r="AF18" s="200"/>
      <c r="AG18" s="355">
        <f t="shared" si="6"/>
        <v>681.80069000000003</v>
      </c>
      <c r="AH18" s="353">
        <f t="shared" si="6"/>
        <v>193.81277</v>
      </c>
      <c r="AI18" s="246">
        <v>76.104077990160107</v>
      </c>
      <c r="AJ18" s="95">
        <v>-204.57490000000001</v>
      </c>
      <c r="AK18" s="154" t="s">
        <v>71</v>
      </c>
      <c r="AL18" s="219" t="s">
        <v>71</v>
      </c>
      <c r="AM18" s="255">
        <v>1756</v>
      </c>
      <c r="AN18" s="58">
        <v>846</v>
      </c>
      <c r="AO18" s="256">
        <f t="shared" si="10"/>
        <v>48.177676537585427</v>
      </c>
      <c r="AP18" s="59"/>
      <c r="AQ18" s="260"/>
      <c r="AR18" s="263">
        <v>20</v>
      </c>
      <c r="AS18" s="97"/>
      <c r="AT18" s="187">
        <f t="shared" si="15"/>
        <v>0</v>
      </c>
      <c r="AU18" s="266">
        <v>19</v>
      </c>
      <c r="AV18" s="267">
        <v>10</v>
      </c>
      <c r="AW18" s="208">
        <v>4.4000000000000004</v>
      </c>
      <c r="AX18" s="268">
        <v>2.5</v>
      </c>
      <c r="AY18" s="208">
        <v>59.4</v>
      </c>
      <c r="AZ18" s="271">
        <v>59.4</v>
      </c>
      <c r="BA18" s="279"/>
      <c r="BB18" s="280"/>
      <c r="BC18" s="75"/>
      <c r="BD18" s="279"/>
      <c r="BE18" s="280"/>
      <c r="BF18" s="279"/>
      <c r="BG18" s="280"/>
      <c r="BH18" s="279"/>
      <c r="BI18" s="280"/>
      <c r="BJ18" s="219" t="s">
        <v>71</v>
      </c>
      <c r="BK18" s="279">
        <v>1357</v>
      </c>
      <c r="BL18" s="430"/>
      <c r="BM18" s="436">
        <v>25</v>
      </c>
      <c r="BN18" s="437">
        <v>25</v>
      </c>
      <c r="BO18" s="432">
        <f t="shared" si="11"/>
        <v>3240.8</v>
      </c>
      <c r="BP18" s="385">
        <f t="shared" si="12"/>
        <v>942.9</v>
      </c>
      <c r="BQ18" s="292">
        <f t="shared" si="7"/>
        <v>3922.6006900000002</v>
      </c>
      <c r="BR18" s="293">
        <f t="shared" si="7"/>
        <v>1136.7127700000001</v>
      </c>
      <c r="BS18" s="286">
        <v>93.041925670757706</v>
      </c>
      <c r="BT18" s="193">
        <f t="shared" si="8"/>
        <v>-2785.8879200000001</v>
      </c>
      <c r="BU18" s="86">
        <f t="shared" si="13"/>
        <v>3158</v>
      </c>
      <c r="BV18" s="86">
        <f t="shared" si="14"/>
        <v>80.507812280020772</v>
      </c>
      <c r="BW18" s="86"/>
      <c r="BX18" s="86"/>
      <c r="BY18" s="86"/>
      <c r="BZ18" s="86"/>
      <c r="CA18" s="86"/>
      <c r="CB18" s="86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</row>
    <row r="19" spans="1:1004">
      <c r="A19" s="175" t="s">
        <v>72</v>
      </c>
      <c r="B19" s="199">
        <v>115</v>
      </c>
      <c r="C19" s="200">
        <v>69.765159999999995</v>
      </c>
      <c r="D19" s="52">
        <f t="shared" si="0"/>
        <v>60.66535652173912</v>
      </c>
      <c r="E19" s="208">
        <v>59</v>
      </c>
      <c r="F19" s="200">
        <v>21.974080000000001</v>
      </c>
      <c r="G19" s="229">
        <f t="shared" si="16"/>
        <v>37.24420338983051</v>
      </c>
      <c r="H19" s="208">
        <v>53.3</v>
      </c>
      <c r="I19" s="200">
        <v>2.02901</v>
      </c>
      <c r="J19" s="229">
        <f t="shared" si="2"/>
        <v>3.8067729831144468</v>
      </c>
      <c r="K19" s="199">
        <v>815</v>
      </c>
      <c r="L19" s="200">
        <v>75.683179999999993</v>
      </c>
      <c r="M19" s="229">
        <f t="shared" si="3"/>
        <v>9.2862797546012263</v>
      </c>
      <c r="N19" s="208">
        <v>1</v>
      </c>
      <c r="O19" s="200">
        <v>23.871739999999999</v>
      </c>
      <c r="P19" s="229">
        <f t="shared" si="4"/>
        <v>2387.174</v>
      </c>
      <c r="Q19" s="229">
        <f t="shared" si="9"/>
        <v>99.554919999999996</v>
      </c>
      <c r="R19" s="219" t="s">
        <v>72</v>
      </c>
      <c r="S19" s="208"/>
      <c r="T19" s="200"/>
      <c r="U19" s="229"/>
      <c r="V19" s="160" t="s">
        <v>72</v>
      </c>
      <c r="W19" s="208"/>
      <c r="X19" s="268"/>
      <c r="Y19" s="229"/>
      <c r="Z19" s="208">
        <v>303.83067999999997</v>
      </c>
      <c r="AA19" s="200">
        <v>128.93494999999999</v>
      </c>
      <c r="AB19" s="229">
        <f t="shared" si="5"/>
        <v>42.436448485057532</v>
      </c>
      <c r="AC19" s="224"/>
      <c r="AD19" s="236"/>
      <c r="AE19" s="242"/>
      <c r="AF19" s="200"/>
      <c r="AG19" s="355">
        <f t="shared" si="6"/>
        <v>1347.13068</v>
      </c>
      <c r="AH19" s="353">
        <f t="shared" si="6"/>
        <v>322.25811999999996</v>
      </c>
      <c r="AI19" s="246">
        <v>63.634181550164101</v>
      </c>
      <c r="AJ19" s="57">
        <v>-535.82997</v>
      </c>
      <c r="AK19" s="154" t="s">
        <v>72</v>
      </c>
      <c r="AL19" s="219" t="s">
        <v>72</v>
      </c>
      <c r="AM19" s="255">
        <v>1246</v>
      </c>
      <c r="AN19" s="58">
        <v>602</v>
      </c>
      <c r="AO19" s="256">
        <f t="shared" si="10"/>
        <v>48.314606741573037</v>
      </c>
      <c r="AP19" s="59"/>
      <c r="AQ19" s="260"/>
      <c r="AR19" s="263"/>
      <c r="AS19" s="97"/>
      <c r="AT19" s="187"/>
      <c r="AU19" s="266">
        <v>19</v>
      </c>
      <c r="AV19" s="267">
        <v>10</v>
      </c>
      <c r="AW19" s="208">
        <v>5.4</v>
      </c>
      <c r="AX19" s="268">
        <v>3</v>
      </c>
      <c r="AY19" s="208">
        <v>59.4</v>
      </c>
      <c r="AZ19" s="271">
        <v>59.4</v>
      </c>
      <c r="BA19" s="279"/>
      <c r="BB19" s="280"/>
      <c r="BC19" s="75"/>
      <c r="BD19" s="279"/>
      <c r="BE19" s="280"/>
      <c r="BF19" s="279"/>
      <c r="BG19" s="280"/>
      <c r="BH19" s="279"/>
      <c r="BI19" s="280"/>
      <c r="BJ19" s="219" t="s">
        <v>72</v>
      </c>
      <c r="BK19" s="279"/>
      <c r="BL19" s="430"/>
      <c r="BM19" s="436">
        <v>21</v>
      </c>
      <c r="BN19" s="437">
        <v>21</v>
      </c>
      <c r="BO19" s="432">
        <f t="shared" si="11"/>
        <v>1350.8000000000002</v>
      </c>
      <c r="BP19" s="385">
        <f t="shared" si="12"/>
        <v>695.4</v>
      </c>
      <c r="BQ19" s="292">
        <f t="shared" si="7"/>
        <v>2697.9306800000004</v>
      </c>
      <c r="BR19" s="293">
        <f t="shared" si="7"/>
        <v>1017.6581199999999</v>
      </c>
      <c r="BS19" s="286">
        <v>82.449895255513596</v>
      </c>
      <c r="BT19" s="193">
        <f t="shared" si="8"/>
        <v>-1680.2725600000003</v>
      </c>
      <c r="BU19" s="86">
        <f t="shared" si="13"/>
        <v>1267</v>
      </c>
      <c r="BV19" s="86">
        <f t="shared" si="14"/>
        <v>46.961918235793952</v>
      </c>
      <c r="BW19" s="86"/>
      <c r="BX19" s="86"/>
      <c r="BY19" s="86"/>
      <c r="BZ19" s="86"/>
      <c r="CA19" s="86"/>
      <c r="CB19" s="86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  <c r="ALN19" s="147"/>
      <c r="ALO19" s="147"/>
      <c r="ALP19" s="147"/>
    </row>
    <row r="20" spans="1:1004">
      <c r="A20" s="175" t="s">
        <v>73</v>
      </c>
      <c r="B20" s="199">
        <v>171</v>
      </c>
      <c r="C20" s="200">
        <v>78.837010000000006</v>
      </c>
      <c r="D20" s="52">
        <f t="shared" si="0"/>
        <v>46.103514619883043</v>
      </c>
      <c r="E20" s="208">
        <v>20</v>
      </c>
      <c r="F20" s="200">
        <v>4.7234999999999996</v>
      </c>
      <c r="G20" s="229">
        <f t="shared" si="16"/>
        <v>23.617499999999996</v>
      </c>
      <c r="H20" s="208">
        <v>132</v>
      </c>
      <c r="I20" s="200">
        <v>16.195599999999999</v>
      </c>
      <c r="J20" s="229">
        <f t="shared" si="2"/>
        <v>12.269393939393938</v>
      </c>
      <c r="K20" s="208">
        <v>574</v>
      </c>
      <c r="L20" s="200">
        <v>161.87683999999999</v>
      </c>
      <c r="M20" s="229">
        <f t="shared" si="3"/>
        <v>28.201540069686409</v>
      </c>
      <c r="N20" s="208">
        <v>19</v>
      </c>
      <c r="O20" s="200">
        <v>-1.8580000000000001</v>
      </c>
      <c r="P20" s="229">
        <f t="shared" si="4"/>
        <v>-9.7789473684210542</v>
      </c>
      <c r="Q20" s="229">
        <f t="shared" si="9"/>
        <v>160.01883999999998</v>
      </c>
      <c r="R20" s="219" t="s">
        <v>73</v>
      </c>
      <c r="S20" s="208"/>
      <c r="T20" s="200">
        <v>182</v>
      </c>
      <c r="U20" s="230"/>
      <c r="V20" s="160" t="s">
        <v>73</v>
      </c>
      <c r="W20" s="208"/>
      <c r="X20" s="268">
        <v>5.62</v>
      </c>
      <c r="Y20" s="229"/>
      <c r="Z20" s="208">
        <v>1068.4712099999999</v>
      </c>
      <c r="AA20" s="200">
        <v>453.42108999999999</v>
      </c>
      <c r="AB20" s="229">
        <f t="shared" si="5"/>
        <v>42.43643495083036</v>
      </c>
      <c r="AC20" s="224"/>
      <c r="AD20" s="236"/>
      <c r="AE20" s="242"/>
      <c r="AF20" s="200"/>
      <c r="AG20" s="355">
        <f t="shared" si="6"/>
        <v>1984.4712099999999</v>
      </c>
      <c r="AH20" s="353">
        <f t="shared" si="6"/>
        <v>900.81603999999993</v>
      </c>
      <c r="AI20" s="246">
        <v>83.775152627712799</v>
      </c>
      <c r="AJ20" s="95">
        <v>-479.74732</v>
      </c>
      <c r="AK20" s="154" t="s">
        <v>73</v>
      </c>
      <c r="AL20" s="219" t="s">
        <v>73</v>
      </c>
      <c r="AM20" s="255">
        <v>3692</v>
      </c>
      <c r="AN20" s="58">
        <v>1885</v>
      </c>
      <c r="AO20" s="256">
        <f t="shared" si="10"/>
        <v>51.056338028169016</v>
      </c>
      <c r="AP20" s="59"/>
      <c r="AQ20" s="260"/>
      <c r="AR20" s="263">
        <v>51</v>
      </c>
      <c r="AS20" s="97"/>
      <c r="AT20" s="187">
        <f t="shared" si="15"/>
        <v>0</v>
      </c>
      <c r="AU20" s="266">
        <v>46</v>
      </c>
      <c r="AV20" s="267">
        <v>24</v>
      </c>
      <c r="AW20" s="208">
        <v>10.5</v>
      </c>
      <c r="AX20" s="268">
        <v>5.95</v>
      </c>
      <c r="AY20" s="208">
        <v>148.6</v>
      </c>
      <c r="AZ20" s="271">
        <v>148.6</v>
      </c>
      <c r="BA20" s="279"/>
      <c r="BB20" s="280"/>
      <c r="BC20" s="75"/>
      <c r="BD20" s="279"/>
      <c r="BE20" s="280"/>
      <c r="BF20" s="279"/>
      <c r="BG20" s="280"/>
      <c r="BH20" s="279"/>
      <c r="BI20" s="280"/>
      <c r="BJ20" s="219" t="s">
        <v>73</v>
      </c>
      <c r="BK20" s="279">
        <v>423</v>
      </c>
      <c r="BL20" s="430"/>
      <c r="BM20" s="436">
        <v>27</v>
      </c>
      <c r="BN20" s="437">
        <v>27</v>
      </c>
      <c r="BO20" s="432">
        <f t="shared" si="11"/>
        <v>4398.1000000000004</v>
      </c>
      <c r="BP20" s="385">
        <f t="shared" si="12"/>
        <v>2090.5500000000002</v>
      </c>
      <c r="BQ20" s="292">
        <f t="shared" si="7"/>
        <v>6382.5712100000001</v>
      </c>
      <c r="BR20" s="293">
        <f t="shared" si="7"/>
        <v>2991.3660399999999</v>
      </c>
      <c r="BS20" s="286">
        <v>93.205836201602906</v>
      </c>
      <c r="BT20" s="193">
        <f t="shared" si="8"/>
        <v>-3391.2051700000002</v>
      </c>
      <c r="BU20" s="86">
        <f t="shared" si="13"/>
        <v>4193</v>
      </c>
      <c r="BV20" s="86">
        <f t="shared" si="14"/>
        <v>65.694527519419552</v>
      </c>
      <c r="BW20" s="86"/>
      <c r="BX20" s="86"/>
      <c r="BY20" s="86"/>
      <c r="BZ20" s="86"/>
      <c r="CA20" s="86"/>
      <c r="CB20" s="86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  <c r="ALN20" s="147"/>
      <c r="ALO20" s="147"/>
      <c r="ALP20" s="147"/>
    </row>
    <row r="21" spans="1:1004">
      <c r="A21" s="175" t="s">
        <v>74</v>
      </c>
      <c r="B21" s="199">
        <v>86</v>
      </c>
      <c r="C21" s="200">
        <v>78.769409999999993</v>
      </c>
      <c r="D21" s="52">
        <f t="shared" si="0"/>
        <v>91.592337209302315</v>
      </c>
      <c r="E21" s="208">
        <v>10.8</v>
      </c>
      <c r="F21" s="200">
        <v>140.935</v>
      </c>
      <c r="G21" s="229">
        <f t="shared" si="16"/>
        <v>1304.9537037037035</v>
      </c>
      <c r="H21" s="208">
        <v>50</v>
      </c>
      <c r="I21" s="200">
        <v>0.96</v>
      </c>
      <c r="J21" s="229">
        <f t="shared" si="2"/>
        <v>1.92</v>
      </c>
      <c r="K21" s="208">
        <v>208</v>
      </c>
      <c r="L21" s="200">
        <v>28.426490000000001</v>
      </c>
      <c r="M21" s="229">
        <f t="shared" si="3"/>
        <v>13.666581730769231</v>
      </c>
      <c r="N21" s="208">
        <v>70</v>
      </c>
      <c r="O21" s="200">
        <v>64.350999999999999</v>
      </c>
      <c r="P21" s="229">
        <f t="shared" si="4"/>
        <v>91.93</v>
      </c>
      <c r="Q21" s="229">
        <f t="shared" si="9"/>
        <v>92.77749</v>
      </c>
      <c r="R21" s="219" t="s">
        <v>74</v>
      </c>
      <c r="S21" s="208"/>
      <c r="T21" s="200"/>
      <c r="U21" s="230"/>
      <c r="V21" s="160" t="s">
        <v>74</v>
      </c>
      <c r="W21" s="208">
        <v>1</v>
      </c>
      <c r="X21" s="268"/>
      <c r="Y21" s="229">
        <f>X21/W21*100</f>
        <v>0</v>
      </c>
      <c r="Z21" s="208">
        <v>187.36224000000001</v>
      </c>
      <c r="AA21" s="200">
        <v>79.509820000000005</v>
      </c>
      <c r="AB21" s="229">
        <f t="shared" si="5"/>
        <v>42.436416217056326</v>
      </c>
      <c r="AC21" s="224"/>
      <c r="AD21" s="236"/>
      <c r="AE21" s="242"/>
      <c r="AF21" s="200"/>
      <c r="AG21" s="355">
        <f t="shared" si="6"/>
        <v>613.16224</v>
      </c>
      <c r="AH21" s="353">
        <f t="shared" si="6"/>
        <v>392.95172000000002</v>
      </c>
      <c r="AI21" s="246">
        <v>60.169679429457098</v>
      </c>
      <c r="AJ21" s="57">
        <v>-498.06142999999997</v>
      </c>
      <c r="AK21" s="154" t="s">
        <v>74</v>
      </c>
      <c r="AL21" s="219" t="s">
        <v>74</v>
      </c>
      <c r="AM21" s="255">
        <v>799</v>
      </c>
      <c r="AN21" s="58">
        <v>364</v>
      </c>
      <c r="AO21" s="256">
        <f t="shared" si="10"/>
        <v>45.55694618272841</v>
      </c>
      <c r="AP21" s="59"/>
      <c r="AQ21" s="260"/>
      <c r="AR21" s="263"/>
      <c r="AS21" s="97"/>
      <c r="AT21" s="187"/>
      <c r="AU21" s="266">
        <v>11</v>
      </c>
      <c r="AV21" s="267">
        <v>6</v>
      </c>
      <c r="AW21" s="208">
        <v>2.2999999999999998</v>
      </c>
      <c r="AX21" s="268">
        <v>1.3</v>
      </c>
      <c r="AY21" s="208">
        <v>59.4</v>
      </c>
      <c r="AZ21" s="271">
        <v>59.4</v>
      </c>
      <c r="BA21" s="279"/>
      <c r="BB21" s="280"/>
      <c r="BC21" s="75"/>
      <c r="BD21" s="279"/>
      <c r="BE21" s="280"/>
      <c r="BF21" s="279"/>
      <c r="BG21" s="280"/>
      <c r="BH21" s="279"/>
      <c r="BI21" s="280"/>
      <c r="BJ21" s="219" t="s">
        <v>74</v>
      </c>
      <c r="BK21" s="279"/>
      <c r="BL21" s="430"/>
      <c r="BM21" s="436">
        <v>215</v>
      </c>
      <c r="BN21" s="437">
        <v>15</v>
      </c>
      <c r="BO21" s="432">
        <f t="shared" si="11"/>
        <v>1086.6999999999998</v>
      </c>
      <c r="BP21" s="385">
        <f t="shared" si="12"/>
        <v>445.7</v>
      </c>
      <c r="BQ21" s="292">
        <f t="shared" si="7"/>
        <v>1699.8622399999999</v>
      </c>
      <c r="BR21" s="293">
        <f t="shared" si="7"/>
        <v>838.65172000000007</v>
      </c>
      <c r="BS21" s="286">
        <v>77.929742315826701</v>
      </c>
      <c r="BT21" s="193">
        <f t="shared" si="8"/>
        <v>-861.21051999999986</v>
      </c>
      <c r="BU21" s="86">
        <f t="shared" si="13"/>
        <v>1014</v>
      </c>
      <c r="BV21" s="86">
        <f t="shared" si="14"/>
        <v>59.651892732201638</v>
      </c>
      <c r="BW21" s="86"/>
      <c r="BX21" s="86"/>
      <c r="BY21" s="86"/>
      <c r="BZ21" s="86"/>
      <c r="CA21" s="86"/>
      <c r="CB21" s="86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  <c r="ALN21" s="147"/>
      <c r="ALO21" s="147"/>
      <c r="ALP21" s="147"/>
    </row>
    <row r="22" spans="1:1004" ht="12" thickBot="1">
      <c r="A22" s="178" t="s">
        <v>75</v>
      </c>
      <c r="B22" s="201">
        <v>122</v>
      </c>
      <c r="C22" s="202">
        <v>52.678980000000003</v>
      </c>
      <c r="D22" s="391">
        <f t="shared" si="0"/>
        <v>43.179491803278694</v>
      </c>
      <c r="E22" s="210">
        <v>14</v>
      </c>
      <c r="F22" s="202">
        <v>21.773409999999998</v>
      </c>
      <c r="G22" s="356">
        <f t="shared" si="16"/>
        <v>155.52435714285713</v>
      </c>
      <c r="H22" s="210">
        <v>54</v>
      </c>
      <c r="I22" s="202">
        <v>6.5421199999999997</v>
      </c>
      <c r="J22" s="356">
        <f t="shared" si="2"/>
        <v>12.115037037037037</v>
      </c>
      <c r="K22" s="216">
        <v>281</v>
      </c>
      <c r="L22" s="348">
        <v>23.222639999999998</v>
      </c>
      <c r="M22" s="356">
        <f t="shared" si="3"/>
        <v>8.2642846975088968</v>
      </c>
      <c r="N22" s="216">
        <v>1</v>
      </c>
      <c r="O22" s="348">
        <v>1.9640000000000001E-2</v>
      </c>
      <c r="P22" s="356">
        <f t="shared" si="4"/>
        <v>1.9640000000000002</v>
      </c>
      <c r="Q22" s="356">
        <f t="shared" si="9"/>
        <v>23.242279999999997</v>
      </c>
      <c r="R22" s="220" t="s">
        <v>75</v>
      </c>
      <c r="S22" s="216"/>
      <c r="T22" s="349"/>
      <c r="U22" s="392"/>
      <c r="V22" s="163" t="s">
        <v>75</v>
      </c>
      <c r="W22" s="232">
        <v>10</v>
      </c>
      <c r="X22" s="351"/>
      <c r="Y22" s="356">
        <f>X22/W22*100</f>
        <v>0</v>
      </c>
      <c r="Z22" s="232">
        <v>293.7029</v>
      </c>
      <c r="AA22" s="349">
        <v>124.63711000000001</v>
      </c>
      <c r="AB22" s="356">
        <f t="shared" si="5"/>
        <v>42.436458747938822</v>
      </c>
      <c r="AC22" s="237"/>
      <c r="AD22" s="238"/>
      <c r="AE22" s="393"/>
      <c r="AF22" s="348"/>
      <c r="AG22" s="394">
        <f t="shared" si="6"/>
        <v>775.7029</v>
      </c>
      <c r="AH22" s="347">
        <f t="shared" si="6"/>
        <v>228.87389999999999</v>
      </c>
      <c r="AI22" s="247">
        <v>99.611577062884507</v>
      </c>
      <c r="AJ22" s="95">
        <v>-5.2049799999999804</v>
      </c>
      <c r="AK22" s="395" t="s">
        <v>75</v>
      </c>
      <c r="AL22" s="220" t="s">
        <v>75</v>
      </c>
      <c r="AM22" s="257">
        <v>1843</v>
      </c>
      <c r="AN22" s="122">
        <v>894</v>
      </c>
      <c r="AO22" s="396">
        <f t="shared" si="10"/>
        <v>48.50786760716224</v>
      </c>
      <c r="AP22" s="397"/>
      <c r="AQ22" s="398"/>
      <c r="AR22" s="264">
        <v>16</v>
      </c>
      <c r="AS22" s="126"/>
      <c r="AT22" s="399">
        <f t="shared" si="15"/>
        <v>0</v>
      </c>
      <c r="AU22" s="400">
        <v>20</v>
      </c>
      <c r="AV22" s="401">
        <v>10</v>
      </c>
      <c r="AW22" s="210">
        <v>3.9</v>
      </c>
      <c r="AX22" s="269">
        <v>2.2000000000000002</v>
      </c>
      <c r="AY22" s="210">
        <v>59.4</v>
      </c>
      <c r="AZ22" s="269">
        <v>59.4</v>
      </c>
      <c r="BA22" s="275"/>
      <c r="BB22" s="276"/>
      <c r="BC22" s="101"/>
      <c r="BD22" s="275"/>
      <c r="BE22" s="276"/>
      <c r="BF22" s="275"/>
      <c r="BG22" s="276"/>
      <c r="BH22" s="275"/>
      <c r="BI22" s="276"/>
      <c r="BJ22" s="220" t="s">
        <v>75</v>
      </c>
      <c r="BK22" s="275"/>
      <c r="BL22" s="431"/>
      <c r="BM22" s="441">
        <v>27</v>
      </c>
      <c r="BN22" s="442">
        <v>27</v>
      </c>
      <c r="BO22" s="432">
        <f t="shared" si="11"/>
        <v>1969.3000000000002</v>
      </c>
      <c r="BP22" s="385">
        <f t="shared" si="12"/>
        <v>992.6</v>
      </c>
      <c r="BQ22" s="402">
        <f t="shared" si="7"/>
        <v>2745.0029000000004</v>
      </c>
      <c r="BR22" s="403">
        <f t="shared" si="7"/>
        <v>1221.4739</v>
      </c>
      <c r="BS22" s="287">
        <v>99.851740763812899</v>
      </c>
      <c r="BT22" s="404">
        <f t="shared" si="8"/>
        <v>-1523.5290000000005</v>
      </c>
      <c r="BU22" s="86">
        <f t="shared" si="13"/>
        <v>1886</v>
      </c>
      <c r="BV22" s="86">
        <f t="shared" si="14"/>
        <v>68.706666940133275</v>
      </c>
      <c r="BW22" s="86"/>
      <c r="BX22" s="86"/>
      <c r="BY22" s="86"/>
      <c r="BZ22" s="86"/>
      <c r="CA22" s="86"/>
      <c r="CB22" s="86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  <c r="ALN22" s="147"/>
      <c r="ALO22" s="147"/>
      <c r="ALP22" s="147"/>
    </row>
    <row r="23" spans="1:1004" ht="12" thickBot="1">
      <c r="A23" s="405" t="s">
        <v>16</v>
      </c>
      <c r="B23" s="406">
        <f>SUM(B9:B22)</f>
        <v>6679.7786900000001</v>
      </c>
      <c r="C23" s="407">
        <f>SUM(C9:C22)</f>
        <v>3106.6354499999998</v>
      </c>
      <c r="D23" s="408">
        <f t="shared" si="0"/>
        <v>46.508059535726922</v>
      </c>
      <c r="E23" s="409">
        <f>SUM(E9:E22)</f>
        <v>535.4</v>
      </c>
      <c r="F23" s="407">
        <f>SUM(F9:F22)</f>
        <v>732.98051999999984</v>
      </c>
      <c r="G23" s="410">
        <f t="shared" si="16"/>
        <v>136.90334703025772</v>
      </c>
      <c r="H23" s="411">
        <f>SUM(H9:H22)</f>
        <v>1172.2579000000001</v>
      </c>
      <c r="I23" s="407">
        <f>SUM(I9:I22)</f>
        <v>143.32993000000002</v>
      </c>
      <c r="J23" s="410">
        <f t="shared" si="2"/>
        <v>12.226825684006908</v>
      </c>
      <c r="K23" s="409">
        <f>SUM(K9:K22)</f>
        <v>7108</v>
      </c>
      <c r="L23" s="407">
        <f>SUM(L9:L22)</f>
        <v>1735.5103899999999</v>
      </c>
      <c r="M23" s="410">
        <f t="shared" si="3"/>
        <v>24.416296989307821</v>
      </c>
      <c r="N23" s="409">
        <f>SUM(N9:N22)</f>
        <v>629</v>
      </c>
      <c r="O23" s="407">
        <f>SUM(O9:O22)</f>
        <v>654.55103999999994</v>
      </c>
      <c r="P23" s="410">
        <f t="shared" si="4"/>
        <v>104.06216852146264</v>
      </c>
      <c r="Q23" s="452">
        <f t="shared" si="9"/>
        <v>2390.0614299999997</v>
      </c>
      <c r="R23" s="360" t="s">
        <v>16</v>
      </c>
      <c r="S23" s="406">
        <f>SUM(S9:S22)</f>
        <v>259.23928000000001</v>
      </c>
      <c r="T23" s="407">
        <f>SUM(T9:T22)</f>
        <v>205.43371999999999</v>
      </c>
      <c r="U23" s="410"/>
      <c r="V23" s="412">
        <f>SUM(V9:V22)</f>
        <v>0</v>
      </c>
      <c r="W23" s="409">
        <f>SUM(W9:W22)</f>
        <v>36.6</v>
      </c>
      <c r="X23" s="407">
        <f>SUM(X9:X22)</f>
        <v>43.337839999999993</v>
      </c>
      <c r="Y23" s="410">
        <f>X23/W23*100</f>
        <v>118.40939890710381</v>
      </c>
      <c r="Z23" s="406">
        <f>SUM(Z9:Z22)</f>
        <v>9295.0677100000012</v>
      </c>
      <c r="AA23" s="407">
        <f>SUM(AA9:AA22)</f>
        <v>3988.38654</v>
      </c>
      <c r="AB23" s="410">
        <f t="shared" si="5"/>
        <v>42.908633529470002</v>
      </c>
      <c r="AC23" s="411">
        <f t="shared" ref="AC23:AI23" si="17">SUM(AC9:AC22)</f>
        <v>0</v>
      </c>
      <c r="AD23" s="413">
        <f t="shared" si="17"/>
        <v>8.7000000000000011</v>
      </c>
      <c r="AE23" s="409">
        <f t="shared" si="17"/>
        <v>0</v>
      </c>
      <c r="AF23" s="414">
        <f t="shared" si="17"/>
        <v>100.00039</v>
      </c>
      <c r="AG23" s="415">
        <f t="shared" si="17"/>
        <v>25715.343580000001</v>
      </c>
      <c r="AH23" s="416">
        <f t="shared" si="17"/>
        <v>10718.865820000001</v>
      </c>
      <c r="AI23" s="417">
        <f t="shared" si="17"/>
        <v>1169.5443042815507</v>
      </c>
      <c r="AJ23" s="418">
        <v>-5.2049799999999804</v>
      </c>
      <c r="AK23" s="419">
        <f>SUM(AK9:AK22)</f>
        <v>0</v>
      </c>
      <c r="AL23" s="360" t="s">
        <v>16</v>
      </c>
      <c r="AM23" s="420">
        <f>SUM(AM9:AM22)</f>
        <v>33743</v>
      </c>
      <c r="AN23" s="421">
        <f>SUM(AN9:AN22)</f>
        <v>16872</v>
      </c>
      <c r="AO23" s="422">
        <v>100</v>
      </c>
      <c r="AP23" s="423">
        <f>SUM(AP9:AP22)</f>
        <v>0</v>
      </c>
      <c r="AQ23" s="419">
        <f>SUM(AQ9:AQ22)</f>
        <v>0</v>
      </c>
      <c r="AR23" s="411">
        <f>SUM(AR9:AR22)</f>
        <v>200</v>
      </c>
      <c r="AS23" s="424">
        <f>SUM(AS9:AS22)</f>
        <v>0</v>
      </c>
      <c r="AT23" s="425">
        <f t="shared" si="15"/>
        <v>0</v>
      </c>
      <c r="AU23" s="411">
        <f t="shared" ref="AU23:BB23" si="18">SUM(AU9:AU22)</f>
        <v>900</v>
      </c>
      <c r="AV23" s="414">
        <f t="shared" si="18"/>
        <v>457</v>
      </c>
      <c r="AW23" s="411">
        <f t="shared" si="18"/>
        <v>72.7</v>
      </c>
      <c r="AX23" s="414">
        <f t="shared" si="18"/>
        <v>40.950000000000003</v>
      </c>
      <c r="AY23" s="411">
        <f t="shared" si="18"/>
        <v>1248.2</v>
      </c>
      <c r="AZ23" s="414">
        <f t="shared" si="18"/>
        <v>1248.2</v>
      </c>
      <c r="BA23" s="411">
        <f t="shared" si="18"/>
        <v>3276</v>
      </c>
      <c r="BB23" s="414">
        <f t="shared" si="18"/>
        <v>0</v>
      </c>
      <c r="BC23" s="426"/>
      <c r="BD23" s="411">
        <f t="shared" ref="BD23:BR23" si="19">SUM(BD9:BD22)</f>
        <v>27</v>
      </c>
      <c r="BE23" s="414">
        <f t="shared" si="19"/>
        <v>0</v>
      </c>
      <c r="BF23" s="411">
        <f t="shared" si="19"/>
        <v>268</v>
      </c>
      <c r="BG23" s="414">
        <f t="shared" si="19"/>
        <v>0</v>
      </c>
      <c r="BH23" s="411">
        <f t="shared" si="19"/>
        <v>1504</v>
      </c>
      <c r="BI23" s="414">
        <f t="shared" si="19"/>
        <v>1504</v>
      </c>
      <c r="BJ23" s="360" t="s">
        <v>16</v>
      </c>
      <c r="BK23" s="411">
        <f t="shared" ref="BK23:BN23" si="20">SUM(BK9:BK22)</f>
        <v>2097</v>
      </c>
      <c r="BL23" s="434">
        <f t="shared" si="20"/>
        <v>0</v>
      </c>
      <c r="BM23" s="411">
        <f t="shared" si="20"/>
        <v>780</v>
      </c>
      <c r="BN23" s="428">
        <f t="shared" si="20"/>
        <v>330</v>
      </c>
      <c r="BO23" s="423">
        <f t="shared" si="19"/>
        <v>44115.900000000009</v>
      </c>
      <c r="BP23" s="407">
        <f t="shared" si="19"/>
        <v>20452.149999999998</v>
      </c>
      <c r="BQ23" s="450">
        <f t="shared" si="19"/>
        <v>69831.243580000009</v>
      </c>
      <c r="BR23" s="451">
        <f t="shared" si="19"/>
        <v>31171.015820000004</v>
      </c>
      <c r="BS23" s="427">
        <v>99.851740763812899</v>
      </c>
      <c r="BT23" s="414">
        <f>SUM(BT9:BT22)</f>
        <v>-38660.227760000009</v>
      </c>
      <c r="BU23" s="86"/>
      <c r="BV23" s="86">
        <f t="shared" si="14"/>
        <v>0</v>
      </c>
      <c r="BW23" s="86"/>
      <c r="BX23" s="86"/>
      <c r="BY23" s="86"/>
      <c r="BZ23" s="86"/>
      <c r="CA23" s="86"/>
      <c r="CB23" s="86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</row>
    <row r="24" spans="1:1004">
      <c r="AH24" s="164"/>
      <c r="BQ24" s="165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</row>
    <row r="25" spans="1:1004">
      <c r="D25" s="166"/>
      <c r="E25" s="166"/>
      <c r="F25" s="166"/>
      <c r="G25" s="166"/>
      <c r="AG25" s="164"/>
      <c r="AH25" s="165"/>
      <c r="BQ25" s="141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</row>
    <row r="26" spans="1:1004" ht="12.75">
      <c r="A26" s="1" t="s">
        <v>76</v>
      </c>
      <c r="C26" s="16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</row>
    <row r="27" spans="1:1004">
      <c r="B27" s="168"/>
      <c r="C27" s="168"/>
      <c r="E27" s="165"/>
      <c r="H27" s="168"/>
      <c r="I27" s="168"/>
      <c r="N27" s="168"/>
      <c r="O27" s="168"/>
      <c r="S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H27" s="168"/>
      <c r="AI27" s="168"/>
      <c r="AQ27" s="168"/>
      <c r="AR27" s="168"/>
      <c r="AS27" s="168"/>
      <c r="AT27" s="168"/>
      <c r="AU27" s="168"/>
      <c r="AV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K27" s="168"/>
      <c r="BL27" s="168"/>
      <c r="BM27" s="168"/>
      <c r="BN27" s="168"/>
      <c r="BO27" s="168"/>
      <c r="BP27" s="168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</row>
    <row r="28" spans="1:1004">
      <c r="C28" s="164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</row>
    <row r="29" spans="1:1004">
      <c r="C29" s="164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</row>
    <row r="30" spans="1:1004">
      <c r="C30" s="164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</row>
    <row r="31" spans="1:1004">
      <c r="C31" s="164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</row>
    <row r="32" spans="1:1004">
      <c r="C32" s="164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  <c r="ALN32" s="147"/>
      <c r="ALO32" s="147"/>
      <c r="ALP32" s="147"/>
    </row>
    <row r="33" spans="3:3" s="147" customFormat="1">
      <c r="C33" s="164"/>
    </row>
    <row r="34" spans="3:3" s="147" customFormat="1">
      <c r="C34" s="164"/>
    </row>
    <row r="35" spans="3:3" s="147" customFormat="1">
      <c r="C35" s="164"/>
    </row>
    <row r="36" spans="3:3" s="147" customFormat="1">
      <c r="C36" s="164"/>
    </row>
    <row r="37" spans="3:3" s="147" customFormat="1">
      <c r="C37" s="164"/>
    </row>
    <row r="38" spans="3:3" s="147" customFormat="1">
      <c r="C38" s="164"/>
    </row>
    <row r="39" spans="3:3" s="147" customFormat="1">
      <c r="C39" s="164"/>
    </row>
    <row r="40" spans="3:3" s="147" customFormat="1">
      <c r="C40" s="164"/>
    </row>
    <row r="41" spans="3:3" s="147" customFormat="1">
      <c r="C41" s="164"/>
    </row>
    <row r="42" spans="3:3" s="147" customFormat="1">
      <c r="C42" s="164"/>
    </row>
    <row r="43" spans="3:3" s="147" customFormat="1">
      <c r="C43" s="169"/>
    </row>
  </sheetData>
  <mergeCells count="33">
    <mergeCell ref="A4:BS4"/>
    <mergeCell ref="B6:C6"/>
    <mergeCell ref="E6:F6"/>
    <mergeCell ref="H6:I6"/>
    <mergeCell ref="K6:L6"/>
    <mergeCell ref="N6:O6"/>
    <mergeCell ref="S6:T6"/>
    <mergeCell ref="W6:X7"/>
    <mergeCell ref="Z6:AA6"/>
    <mergeCell ref="AC6:AD6"/>
    <mergeCell ref="BH6:BI7"/>
    <mergeCell ref="AE6:AF7"/>
    <mergeCell ref="AK6:AK7"/>
    <mergeCell ref="AM6:AO7"/>
    <mergeCell ref="AP6:AQ7"/>
    <mergeCell ref="AR6:AT7"/>
    <mergeCell ref="BK6:BL7"/>
    <mergeCell ref="BM6:BN7"/>
    <mergeCell ref="BO6:BP7"/>
    <mergeCell ref="BD6:BE7"/>
    <mergeCell ref="BF6:BG7"/>
    <mergeCell ref="B7:C7"/>
    <mergeCell ref="E7:F7"/>
    <mergeCell ref="H7:I7"/>
    <mergeCell ref="K7:L7"/>
    <mergeCell ref="N7:O7"/>
    <mergeCell ref="S7:T7"/>
    <mergeCell ref="Z7:AA7"/>
    <mergeCell ref="AW6:AX7"/>
    <mergeCell ref="AY6:AZ7"/>
    <mergeCell ref="BA6:BB7"/>
    <mergeCell ref="AU6:AV7"/>
    <mergeCell ref="AC7:AD7"/>
  </mergeCells>
  <pageMargins left="0.25" right="0.25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C00000"/>
  </sheetPr>
  <dimension ref="A1:ALP43"/>
  <sheetViews>
    <sheetView workbookViewId="0">
      <selection sqref="A1:XFD1048576"/>
    </sheetView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125" style="146" customWidth="1"/>
    <col min="6" max="6" width="7.875" style="146" customWidth="1"/>
    <col min="7" max="7" width="5.75" style="146" customWidth="1"/>
    <col min="8" max="8" width="6.62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5.875" style="146" customWidth="1"/>
    <col min="15" max="15" width="7.625" style="146" customWidth="1"/>
    <col min="16" max="16" width="5.625" style="146" customWidth="1"/>
    <col min="17" max="17" width="10.375" style="146" customWidth="1"/>
    <col min="18" max="18" width="17.5" style="146" customWidth="1"/>
    <col min="19" max="19" width="9.125" style="146" customWidth="1"/>
    <col min="20" max="20" width="7.5" style="146" customWidth="1"/>
    <col min="21" max="21" width="4.875" style="146" customWidth="1"/>
    <col min="22" max="22" width="18.875" style="146" hidden="1" customWidth="1"/>
    <col min="23" max="23" width="5.625" style="146" customWidth="1"/>
    <col min="24" max="24" width="7.5" style="146" customWidth="1"/>
    <col min="25" max="25" width="6.375" style="146" customWidth="1"/>
    <col min="26" max="26" width="8.125" style="146" customWidth="1"/>
    <col min="27" max="27" width="7.75" style="146" customWidth="1"/>
    <col min="28" max="29" width="4.75" style="146" customWidth="1"/>
    <col min="30" max="30" width="5.875" style="146" customWidth="1"/>
    <col min="31" max="31" width="5.25" style="146" customWidth="1"/>
    <col min="32" max="32" width="5.5" style="146" customWidth="1"/>
    <col min="33" max="33" width="10.625" style="146" customWidth="1"/>
    <col min="34" max="34" width="10" style="146" customWidth="1"/>
    <col min="35" max="35" width="6.625" style="146" customWidth="1"/>
    <col min="36" max="36" width="7" style="146" customWidth="1"/>
    <col min="37" max="37" width="21.125" style="146" hidden="1" customWidth="1"/>
    <col min="38" max="38" width="15.75" style="146" customWidth="1"/>
    <col min="39" max="39" width="7.75" style="146" customWidth="1"/>
    <col min="40" max="40" width="5.75" style="146" customWidth="1"/>
    <col min="41" max="41" width="4.75" style="146" customWidth="1"/>
    <col min="42" max="42" width="4.625" style="146" hidden="1" customWidth="1"/>
    <col min="43" max="43" width="4.375" style="146" hidden="1" customWidth="1"/>
    <col min="44" max="46" width="6.125" style="146" customWidth="1"/>
    <col min="47" max="47" width="5.75" style="146" customWidth="1"/>
    <col min="48" max="50" width="5.125" style="146" customWidth="1"/>
    <col min="51" max="51" width="6.125" style="146" customWidth="1"/>
    <col min="52" max="52" width="6.625" style="146" customWidth="1"/>
    <col min="53" max="53" width="5.625" style="146" customWidth="1"/>
    <col min="54" max="54" width="4.75" style="146" customWidth="1"/>
    <col min="55" max="55" width="6" style="146" hidden="1" customWidth="1"/>
    <col min="56" max="56" width="5.625" style="146" customWidth="1"/>
    <col min="57" max="57" width="3.5" style="146" customWidth="1"/>
    <col min="58" max="58" width="5.625" style="146" customWidth="1"/>
    <col min="59" max="59" width="4.75" style="146" customWidth="1"/>
    <col min="60" max="60" width="5.625" style="146" customWidth="1"/>
    <col min="61" max="61" width="6.375" style="146" customWidth="1"/>
    <col min="62" max="62" width="18.75" style="146" customWidth="1"/>
    <col min="63" max="63" width="5.625" style="146" customWidth="1"/>
    <col min="64" max="66" width="6.375" style="146" customWidth="1"/>
    <col min="67" max="67" width="9.25" style="146" customWidth="1"/>
    <col min="68" max="68" width="8.875" style="146" customWidth="1"/>
    <col min="69" max="69" width="12" style="146" customWidth="1"/>
    <col min="70" max="70" width="11.875" style="146" customWidth="1"/>
    <col min="71" max="71" width="5.875" style="146" customWidth="1"/>
    <col min="72" max="72" width="8.75" style="146" customWidth="1"/>
    <col min="73" max="83" width="12.125" style="146" customWidth="1"/>
    <col min="84" max="84" width="12.5" style="146" customWidth="1"/>
    <col min="85" max="1004" width="8.5" style="146" customWidth="1"/>
    <col min="1005" max="1005" width="9" style="147" customWidth="1"/>
    <col min="1006" max="16384" width="9" style="147"/>
  </cols>
  <sheetData>
    <row r="1" spans="1:1004"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  <c r="ALN1" s="147"/>
      <c r="ALO1" s="147"/>
      <c r="ALP1" s="147"/>
    </row>
    <row r="2" spans="1:1004"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  <c r="ALN2" s="147"/>
      <c r="ALO2" s="147"/>
      <c r="ALP2" s="147"/>
    </row>
    <row r="3" spans="1:1004"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  <c r="ALN3" s="147"/>
      <c r="ALO3" s="147"/>
      <c r="ALP3" s="147"/>
    </row>
    <row r="4" spans="1:1004">
      <c r="A4" s="682" t="s">
        <v>100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BO4" s="682"/>
      <c r="BP4" s="682"/>
      <c r="BQ4" s="682"/>
      <c r="BR4" s="682"/>
      <c r="BS4" s="682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  <c r="ALN4" s="147"/>
      <c r="ALO4" s="147"/>
      <c r="ALP4" s="147"/>
    </row>
    <row r="5" spans="1:1004" ht="12" thickBot="1">
      <c r="A5" s="461"/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1"/>
      <c r="AD5" s="461"/>
      <c r="AE5" s="461"/>
      <c r="AF5" s="461"/>
      <c r="AG5" s="461"/>
      <c r="AH5" s="461"/>
      <c r="AI5" s="461"/>
      <c r="AJ5" s="461"/>
      <c r="AK5" s="461"/>
      <c r="AL5" s="461"/>
      <c r="AM5" s="461"/>
      <c r="AN5" s="461"/>
      <c r="AO5" s="461"/>
      <c r="AP5" s="461"/>
      <c r="AQ5" s="461"/>
      <c r="AR5" s="461"/>
      <c r="AS5" s="461"/>
      <c r="AT5" s="461"/>
      <c r="AU5" s="461"/>
      <c r="AV5" s="461"/>
      <c r="AW5" s="461"/>
      <c r="AX5" s="461"/>
      <c r="AY5" s="461"/>
      <c r="AZ5" s="461"/>
      <c r="BA5" s="461"/>
      <c r="BB5" s="461"/>
      <c r="BC5" s="461"/>
      <c r="BD5" s="461"/>
      <c r="BE5" s="461"/>
      <c r="BF5" s="461"/>
      <c r="BG5" s="461"/>
      <c r="BH5" s="461"/>
      <c r="BI5" s="461"/>
      <c r="BJ5" s="461"/>
      <c r="BK5" s="461"/>
      <c r="BL5" s="461"/>
      <c r="BM5" s="461"/>
      <c r="BN5" s="461"/>
      <c r="BO5" s="461"/>
      <c r="BP5" s="461"/>
      <c r="BQ5" s="461"/>
      <c r="BR5" s="461"/>
      <c r="BS5" s="461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  <c r="ALN5" s="147"/>
      <c r="ALO5" s="147"/>
      <c r="ALP5" s="147"/>
    </row>
    <row r="6" spans="1:1004" s="150" customFormat="1" ht="21.75">
      <c r="A6" s="170" t="s">
        <v>1</v>
      </c>
      <c r="B6" s="683" t="s">
        <v>2</v>
      </c>
      <c r="C6" s="684"/>
      <c r="D6" s="171" t="s">
        <v>3</v>
      </c>
      <c r="E6" s="683" t="s">
        <v>4</v>
      </c>
      <c r="F6" s="684"/>
      <c r="G6" s="183" t="s">
        <v>3</v>
      </c>
      <c r="H6" s="686" t="s">
        <v>5</v>
      </c>
      <c r="I6" s="691"/>
      <c r="J6" s="183" t="s">
        <v>3</v>
      </c>
      <c r="K6" s="686" t="s">
        <v>6</v>
      </c>
      <c r="L6" s="691"/>
      <c r="M6" s="183" t="s">
        <v>3</v>
      </c>
      <c r="N6" s="686" t="s">
        <v>6</v>
      </c>
      <c r="O6" s="691"/>
      <c r="P6" s="183" t="s">
        <v>3</v>
      </c>
      <c r="Q6" s="352" t="s">
        <v>97</v>
      </c>
      <c r="R6" s="217" t="s">
        <v>1</v>
      </c>
      <c r="S6" s="686" t="s">
        <v>8</v>
      </c>
      <c r="T6" s="691"/>
      <c r="U6" s="183" t="s">
        <v>3</v>
      </c>
      <c r="V6" s="171" t="s">
        <v>1</v>
      </c>
      <c r="W6" s="674" t="s">
        <v>78</v>
      </c>
      <c r="X6" s="675"/>
      <c r="Y6" s="183" t="s">
        <v>3</v>
      </c>
      <c r="Z6" s="686" t="s">
        <v>11</v>
      </c>
      <c r="AA6" s="691"/>
      <c r="AB6" s="183" t="s">
        <v>3</v>
      </c>
      <c r="AC6" s="686" t="s">
        <v>12</v>
      </c>
      <c r="AD6" s="691"/>
      <c r="AE6" s="674" t="s">
        <v>14</v>
      </c>
      <c r="AF6" s="675"/>
      <c r="AG6" s="354" t="s">
        <v>16</v>
      </c>
      <c r="AH6" s="352" t="s">
        <v>16</v>
      </c>
      <c r="AI6" s="171" t="s">
        <v>3</v>
      </c>
      <c r="AJ6" s="186" t="s">
        <v>17</v>
      </c>
      <c r="AK6" s="692" t="s">
        <v>1</v>
      </c>
      <c r="AL6" s="217" t="s">
        <v>1</v>
      </c>
      <c r="AM6" s="678" t="s">
        <v>18</v>
      </c>
      <c r="AN6" s="694"/>
      <c r="AO6" s="679"/>
      <c r="AP6" s="669" t="s">
        <v>19</v>
      </c>
      <c r="AQ6" s="670"/>
      <c r="AR6" s="655" t="s">
        <v>21</v>
      </c>
      <c r="AS6" s="673"/>
      <c r="AT6" s="656"/>
      <c r="AU6" s="674" t="s">
        <v>22</v>
      </c>
      <c r="AV6" s="675"/>
      <c r="AW6" s="678" t="s">
        <v>23</v>
      </c>
      <c r="AX6" s="679"/>
      <c r="AY6" s="674" t="s">
        <v>24</v>
      </c>
      <c r="AZ6" s="675"/>
      <c r="BA6" s="655" t="s">
        <v>79</v>
      </c>
      <c r="BB6" s="656"/>
      <c r="BC6" s="272"/>
      <c r="BD6" s="655" t="s">
        <v>83</v>
      </c>
      <c r="BE6" s="656"/>
      <c r="BF6" s="655" t="s">
        <v>86</v>
      </c>
      <c r="BG6" s="656"/>
      <c r="BH6" s="655" t="s">
        <v>87</v>
      </c>
      <c r="BI6" s="656"/>
      <c r="BJ6" s="217" t="s">
        <v>1</v>
      </c>
      <c r="BK6" s="655" t="s">
        <v>88</v>
      </c>
      <c r="BL6" s="656"/>
      <c r="BM6" s="717" t="s">
        <v>34</v>
      </c>
      <c r="BN6" s="718"/>
      <c r="BO6" s="655" t="s">
        <v>36</v>
      </c>
      <c r="BP6" s="656"/>
      <c r="BQ6" s="289" t="s">
        <v>16</v>
      </c>
      <c r="BR6" s="290" t="s">
        <v>16</v>
      </c>
      <c r="BS6" s="284" t="s">
        <v>37</v>
      </c>
      <c r="BT6" s="462"/>
      <c r="BU6" s="149"/>
      <c r="BV6" s="149"/>
      <c r="BW6" s="149"/>
      <c r="BX6" s="149"/>
      <c r="BY6" s="149"/>
      <c r="BZ6" s="149"/>
      <c r="CA6" s="149"/>
      <c r="CB6" s="149"/>
      <c r="CC6" s="147"/>
      <c r="CD6" s="147"/>
      <c r="CE6" s="147"/>
      <c r="CF6" s="147"/>
      <c r="CG6" s="147"/>
      <c r="CH6" s="147"/>
      <c r="CI6" s="147"/>
      <c r="CJ6" s="147"/>
      <c r="CK6" s="147"/>
    </row>
    <row r="7" spans="1:1004" s="150" customFormat="1" ht="33.75" customHeight="1" thickBot="1">
      <c r="A7" s="173"/>
      <c r="B7" s="659" t="s">
        <v>38</v>
      </c>
      <c r="C7" s="660"/>
      <c r="D7" s="151" t="s">
        <v>39</v>
      </c>
      <c r="E7" s="659" t="s">
        <v>40</v>
      </c>
      <c r="F7" s="660"/>
      <c r="G7" s="184" t="s">
        <v>39</v>
      </c>
      <c r="H7" s="662" t="s">
        <v>38</v>
      </c>
      <c r="I7" s="715"/>
      <c r="J7" s="184" t="s">
        <v>39</v>
      </c>
      <c r="K7" s="664" t="s">
        <v>81</v>
      </c>
      <c r="L7" s="716"/>
      <c r="M7" s="184" t="s">
        <v>39</v>
      </c>
      <c r="N7" s="664" t="s">
        <v>80</v>
      </c>
      <c r="O7" s="716"/>
      <c r="P7" s="184" t="s">
        <v>39</v>
      </c>
      <c r="Q7" s="184" t="s">
        <v>98</v>
      </c>
      <c r="R7" s="218"/>
      <c r="S7" s="711" t="s">
        <v>44</v>
      </c>
      <c r="T7" s="712"/>
      <c r="U7" s="254" t="s">
        <v>39</v>
      </c>
      <c r="V7" s="152"/>
      <c r="W7" s="701"/>
      <c r="X7" s="702"/>
      <c r="Y7" s="254" t="s">
        <v>39</v>
      </c>
      <c r="Z7" s="713"/>
      <c r="AA7" s="714"/>
      <c r="AB7" s="254" t="s">
        <v>39</v>
      </c>
      <c r="AC7" s="667"/>
      <c r="AD7" s="696"/>
      <c r="AE7" s="676"/>
      <c r="AF7" s="677"/>
      <c r="AG7" s="358" t="s">
        <v>47</v>
      </c>
      <c r="AH7" s="254" t="s">
        <v>47</v>
      </c>
      <c r="AI7" s="359" t="s">
        <v>39</v>
      </c>
      <c r="AJ7" s="161" t="s">
        <v>48</v>
      </c>
      <c r="AK7" s="693"/>
      <c r="AL7" s="363"/>
      <c r="AM7" s="705"/>
      <c r="AN7" s="706"/>
      <c r="AO7" s="707"/>
      <c r="AP7" s="708"/>
      <c r="AQ7" s="709"/>
      <c r="AR7" s="703"/>
      <c r="AS7" s="710"/>
      <c r="AT7" s="704"/>
      <c r="AU7" s="701"/>
      <c r="AV7" s="702"/>
      <c r="AW7" s="705"/>
      <c r="AX7" s="707"/>
      <c r="AY7" s="701"/>
      <c r="AZ7" s="702"/>
      <c r="BA7" s="703"/>
      <c r="BB7" s="704"/>
      <c r="BC7" s="273"/>
      <c r="BD7" s="703"/>
      <c r="BE7" s="704"/>
      <c r="BF7" s="703"/>
      <c r="BG7" s="704"/>
      <c r="BH7" s="703"/>
      <c r="BI7" s="704"/>
      <c r="BJ7" s="363"/>
      <c r="BK7" s="703"/>
      <c r="BL7" s="704"/>
      <c r="BM7" s="719"/>
      <c r="BN7" s="720"/>
      <c r="BO7" s="703"/>
      <c r="BP7" s="704"/>
      <c r="BQ7" s="275" t="s">
        <v>49</v>
      </c>
      <c r="BR7" s="281" t="s">
        <v>49</v>
      </c>
      <c r="BS7" s="383" t="s">
        <v>3</v>
      </c>
      <c r="BT7" s="467" t="s">
        <v>50</v>
      </c>
      <c r="BU7" s="149"/>
      <c r="BV7" s="149"/>
      <c r="BW7" s="149"/>
      <c r="BX7" s="149"/>
      <c r="BY7" s="149"/>
      <c r="BZ7" s="149"/>
      <c r="CA7" s="149"/>
      <c r="CB7" s="149"/>
      <c r="CC7" s="147"/>
      <c r="CD7" s="147"/>
      <c r="CE7" s="147"/>
      <c r="CF7" s="147"/>
      <c r="CG7" s="147"/>
      <c r="CH7" s="147"/>
      <c r="CI7" s="147"/>
      <c r="CJ7" s="147"/>
      <c r="CK7" s="147"/>
    </row>
    <row r="8" spans="1:1004" s="150" customFormat="1" ht="12" thickBot="1">
      <c r="A8" s="175"/>
      <c r="B8" s="463" t="s">
        <v>51</v>
      </c>
      <c r="C8" s="464" t="s">
        <v>52</v>
      </c>
      <c r="D8" s="156" t="s">
        <v>53</v>
      </c>
      <c r="E8" s="463" t="s">
        <v>54</v>
      </c>
      <c r="F8" s="464" t="s">
        <v>52</v>
      </c>
      <c r="G8" s="185" t="s">
        <v>53</v>
      </c>
      <c r="H8" s="214" t="s">
        <v>54</v>
      </c>
      <c r="I8" s="234" t="s">
        <v>52</v>
      </c>
      <c r="J8" s="185" t="s">
        <v>53</v>
      </c>
      <c r="K8" s="463" t="s">
        <v>54</v>
      </c>
      <c r="L8" s="464" t="s">
        <v>52</v>
      </c>
      <c r="M8" s="185" t="s">
        <v>53</v>
      </c>
      <c r="N8" s="463" t="s">
        <v>54</v>
      </c>
      <c r="O8" s="464" t="s">
        <v>52</v>
      </c>
      <c r="P8" s="185" t="s">
        <v>53</v>
      </c>
      <c r="Q8" s="185" t="s">
        <v>52</v>
      </c>
      <c r="R8" s="219"/>
      <c r="S8" s="343" t="s">
        <v>54</v>
      </c>
      <c r="T8" s="345" t="s">
        <v>52</v>
      </c>
      <c r="U8" s="346" t="s">
        <v>53</v>
      </c>
      <c r="V8" s="160"/>
      <c r="W8" s="343" t="s">
        <v>54</v>
      </c>
      <c r="X8" s="345" t="s">
        <v>52</v>
      </c>
      <c r="Y8" s="346" t="s">
        <v>55</v>
      </c>
      <c r="Z8" s="343" t="s">
        <v>54</v>
      </c>
      <c r="AA8" s="345" t="s">
        <v>52</v>
      </c>
      <c r="AB8" s="346" t="s">
        <v>55</v>
      </c>
      <c r="AC8" s="233" t="s">
        <v>56</v>
      </c>
      <c r="AD8" s="234" t="s">
        <v>52</v>
      </c>
      <c r="AE8" s="233" t="s">
        <v>56</v>
      </c>
      <c r="AF8" s="234" t="s">
        <v>52</v>
      </c>
      <c r="AG8" s="360" t="s">
        <v>57</v>
      </c>
      <c r="AH8" s="361" t="s">
        <v>52</v>
      </c>
      <c r="AI8" s="362" t="s">
        <v>53</v>
      </c>
      <c r="AJ8" s="344" t="s">
        <v>58</v>
      </c>
      <c r="AK8" s="357"/>
      <c r="AL8" s="369"/>
      <c r="AM8" s="370" t="s">
        <v>56</v>
      </c>
      <c r="AN8" s="371" t="s">
        <v>52</v>
      </c>
      <c r="AO8" s="346" t="s">
        <v>3</v>
      </c>
      <c r="AP8" s="372" t="s">
        <v>56</v>
      </c>
      <c r="AQ8" s="373" t="s">
        <v>52</v>
      </c>
      <c r="AR8" s="370" t="s">
        <v>56</v>
      </c>
      <c r="AS8" s="371" t="s">
        <v>52</v>
      </c>
      <c r="AT8" s="344" t="s">
        <v>3</v>
      </c>
      <c r="AU8" s="370" t="s">
        <v>56</v>
      </c>
      <c r="AV8" s="344" t="s">
        <v>52</v>
      </c>
      <c r="AW8" s="370" t="s">
        <v>56</v>
      </c>
      <c r="AX8" s="344" t="s">
        <v>52</v>
      </c>
      <c r="AY8" s="370" t="s">
        <v>56</v>
      </c>
      <c r="AZ8" s="346" t="s">
        <v>52</v>
      </c>
      <c r="BA8" s="379" t="s">
        <v>56</v>
      </c>
      <c r="BB8" s="380" t="s">
        <v>52</v>
      </c>
      <c r="BC8" s="381"/>
      <c r="BD8" s="379" t="s">
        <v>56</v>
      </c>
      <c r="BE8" s="380" t="s">
        <v>52</v>
      </c>
      <c r="BF8" s="382" t="s">
        <v>56</v>
      </c>
      <c r="BG8" s="388" t="s">
        <v>52</v>
      </c>
      <c r="BH8" s="379" t="s">
        <v>56</v>
      </c>
      <c r="BI8" s="380" t="s">
        <v>52</v>
      </c>
      <c r="BJ8" s="369"/>
      <c r="BK8" s="379" t="s">
        <v>56</v>
      </c>
      <c r="BL8" s="433" t="s">
        <v>52</v>
      </c>
      <c r="BM8" s="440" t="s">
        <v>56</v>
      </c>
      <c r="BN8" s="388" t="s">
        <v>52</v>
      </c>
      <c r="BO8" s="435" t="s">
        <v>56</v>
      </c>
      <c r="BP8" s="388" t="s">
        <v>52</v>
      </c>
      <c r="BQ8" s="379" t="s">
        <v>56</v>
      </c>
      <c r="BR8" s="388" t="s">
        <v>52</v>
      </c>
      <c r="BS8" s="389"/>
      <c r="BT8" s="390"/>
      <c r="CC8" s="147"/>
      <c r="CD8" s="147"/>
      <c r="CE8" s="147"/>
      <c r="CF8" s="147"/>
      <c r="CG8" s="147"/>
      <c r="CH8" s="147"/>
      <c r="CI8" s="147"/>
      <c r="CJ8" s="147"/>
      <c r="CK8" s="147"/>
    </row>
    <row r="9" spans="1:1004">
      <c r="A9" s="173" t="s">
        <v>59</v>
      </c>
      <c r="B9" s="197">
        <v>4106</v>
      </c>
      <c r="C9" s="198">
        <v>2509.8365199999998</v>
      </c>
      <c r="D9" s="52">
        <f t="shared" ref="D9:D23" si="0">C9/B9*100</f>
        <v>61.126072089624941</v>
      </c>
      <c r="E9" s="207">
        <v>21</v>
      </c>
      <c r="F9" s="198">
        <v>145.14206999999999</v>
      </c>
      <c r="G9" s="229">
        <f t="shared" ref="G9:G16" si="1">F9/E9*100</f>
        <v>691.1527142857143</v>
      </c>
      <c r="H9" s="207">
        <v>510</v>
      </c>
      <c r="I9" s="198">
        <v>78.478859999999997</v>
      </c>
      <c r="J9" s="229">
        <f t="shared" ref="J9:J23" si="2">I9/H9*100</f>
        <v>15.388011764705881</v>
      </c>
      <c r="K9" s="207">
        <v>821</v>
      </c>
      <c r="L9" s="198">
        <v>552.60951999999997</v>
      </c>
      <c r="M9" s="229">
        <f t="shared" ref="M9:M23" si="3">L9/K9*100</f>
        <v>67.309320341047496</v>
      </c>
      <c r="N9" s="207">
        <v>349</v>
      </c>
      <c r="O9" s="198">
        <v>319.29354999999998</v>
      </c>
      <c r="P9" s="229">
        <f t="shared" ref="P9:P23" si="4">O9/N9*100</f>
        <v>91.488123209169046</v>
      </c>
      <c r="Q9" s="229">
        <f>L9+O9</f>
        <v>871.90306999999996</v>
      </c>
      <c r="R9" s="218" t="s">
        <v>59</v>
      </c>
      <c r="S9" s="207"/>
      <c r="T9" s="198">
        <v>5.0709999999999997</v>
      </c>
      <c r="U9" s="229"/>
      <c r="V9" s="152" t="s">
        <v>60</v>
      </c>
      <c r="W9" s="207"/>
      <c r="X9" s="350"/>
      <c r="Y9" s="229"/>
      <c r="Z9" s="207">
        <v>1511.9386300000001</v>
      </c>
      <c r="AA9" s="198">
        <v>842.97357</v>
      </c>
      <c r="AB9" s="229">
        <f t="shared" ref="AB9:AB23" si="5">AA9/Z9*100</f>
        <v>55.754483235870488</v>
      </c>
      <c r="AC9" s="207"/>
      <c r="AD9" s="198"/>
      <c r="AE9" s="235"/>
      <c r="AF9" s="240"/>
      <c r="AG9" s="355">
        <f t="shared" ref="AG9:AH22" si="6">B9+E9+H9+K9+N9+S9+W9+Z9+AC9+AE9</f>
        <v>7318.9386300000006</v>
      </c>
      <c r="AH9" s="353">
        <f t="shared" si="6"/>
        <v>4453.4050899999993</v>
      </c>
      <c r="AI9" s="245">
        <f>AH9/AG9*100</f>
        <v>60.847690015403224</v>
      </c>
      <c r="AJ9" s="56">
        <f>AH9-AG9</f>
        <v>-2865.5335400000013</v>
      </c>
      <c r="AK9" s="154" t="s">
        <v>60</v>
      </c>
      <c r="AL9" s="218" t="s">
        <v>59</v>
      </c>
      <c r="AM9" s="364">
        <v>8402</v>
      </c>
      <c r="AN9" s="365">
        <v>4880</v>
      </c>
      <c r="AO9" s="366">
        <f>AN9/AM9*100</f>
        <v>58.081409188288504</v>
      </c>
      <c r="AP9" s="367"/>
      <c r="AQ9" s="368"/>
      <c r="AR9" s="262"/>
      <c r="AS9" s="64"/>
      <c r="AT9" s="187"/>
      <c r="AU9" s="374">
        <v>809.5</v>
      </c>
      <c r="AV9" s="375">
        <v>424.5</v>
      </c>
      <c r="AW9" s="465"/>
      <c r="AX9" s="466"/>
      <c r="AY9" s="207">
        <v>297.60000000000002</v>
      </c>
      <c r="AZ9" s="376">
        <v>181.63820999999999</v>
      </c>
      <c r="BA9" s="377">
        <v>3276</v>
      </c>
      <c r="BB9" s="378"/>
      <c r="BC9" s="77"/>
      <c r="BD9" s="377"/>
      <c r="BE9" s="378"/>
      <c r="BF9" s="377">
        <v>268</v>
      </c>
      <c r="BG9" s="378"/>
      <c r="BH9" s="377">
        <v>1504</v>
      </c>
      <c r="BI9" s="378">
        <v>1504</v>
      </c>
      <c r="BJ9" s="218" t="s">
        <v>59</v>
      </c>
      <c r="BK9" s="377"/>
      <c r="BL9" s="429"/>
      <c r="BM9" s="438">
        <v>207</v>
      </c>
      <c r="BN9" s="439">
        <v>27</v>
      </c>
      <c r="BO9" s="432">
        <f>AM9+AR9+AU9+AW9+AY9+BA9+BF9+BH9+BK9+BM9+BD9</f>
        <v>14764.1</v>
      </c>
      <c r="BP9" s="385">
        <f>AN9+AS9+AV9+AX9+AZ9+BB9+BE9+BG9+BI9+BL9+BN9</f>
        <v>7017.1382100000001</v>
      </c>
      <c r="BQ9" s="292">
        <f t="shared" ref="BQ9:BR22" si="7">AG9+BO9</f>
        <v>22083.038630000003</v>
      </c>
      <c r="BR9" s="293">
        <f t="shared" si="7"/>
        <v>11470.543299999999</v>
      </c>
      <c r="BS9" s="386">
        <f>BR9/BQ9*100</f>
        <v>51.942776047211026</v>
      </c>
      <c r="BT9" s="387">
        <f t="shared" ref="BT9:BT22" si="8">BR9-BQ9</f>
        <v>-10612.495330000003</v>
      </c>
      <c r="BU9" s="86"/>
      <c r="BV9" s="86"/>
      <c r="BW9" s="86"/>
      <c r="BX9" s="86"/>
      <c r="BY9" s="86"/>
      <c r="BZ9" s="86"/>
      <c r="CA9" s="86"/>
      <c r="CB9" s="86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</row>
    <row r="10" spans="1:1004">
      <c r="A10" s="175" t="s">
        <v>61</v>
      </c>
      <c r="B10" s="199">
        <v>92</v>
      </c>
      <c r="C10" s="200">
        <v>19.91658</v>
      </c>
      <c r="D10" s="52">
        <f t="shared" si="0"/>
        <v>21.648456521739128</v>
      </c>
      <c r="E10" s="208">
        <v>78.599999999999994</v>
      </c>
      <c r="F10" s="200">
        <v>10.641500000000001</v>
      </c>
      <c r="G10" s="229">
        <f t="shared" si="1"/>
        <v>13.538804071246821</v>
      </c>
      <c r="H10" s="208">
        <v>10</v>
      </c>
      <c r="I10" s="347">
        <v>1.26393</v>
      </c>
      <c r="J10" s="229">
        <f t="shared" si="2"/>
        <v>12.6393</v>
      </c>
      <c r="K10" s="208">
        <v>579</v>
      </c>
      <c r="L10" s="200">
        <v>76.996840000000006</v>
      </c>
      <c r="M10" s="229">
        <f t="shared" si="3"/>
        <v>13.298245250431782</v>
      </c>
      <c r="N10" s="208"/>
      <c r="O10" s="200"/>
      <c r="P10" s="229"/>
      <c r="Q10" s="229">
        <f t="shared" ref="Q10:Q23" si="9">L10+O10</f>
        <v>76.996840000000006</v>
      </c>
      <c r="R10" s="219" t="s">
        <v>61</v>
      </c>
      <c r="S10" s="208"/>
      <c r="T10" s="200"/>
      <c r="U10" s="230"/>
      <c r="V10" s="160" t="s">
        <v>61</v>
      </c>
      <c r="W10" s="208">
        <v>6</v>
      </c>
      <c r="X10" s="268">
        <v>2</v>
      </c>
      <c r="Y10" s="229">
        <f>X10/W10*100</f>
        <v>33.333333333333329</v>
      </c>
      <c r="Z10" s="208">
        <v>465.87371000000002</v>
      </c>
      <c r="AA10" s="200">
        <v>243.11464000000001</v>
      </c>
      <c r="AB10" s="229">
        <f t="shared" si="5"/>
        <v>52.18466609759971</v>
      </c>
      <c r="AC10" s="235"/>
      <c r="AD10" s="236"/>
      <c r="AE10" s="241"/>
      <c r="AF10" s="236"/>
      <c r="AG10" s="355">
        <f t="shared" si="6"/>
        <v>1231.47371</v>
      </c>
      <c r="AH10" s="353">
        <f t="shared" si="6"/>
        <v>353.93349000000001</v>
      </c>
      <c r="AI10" s="245">
        <f t="shared" ref="AI10:AI23" si="10">AH10/AG10*100</f>
        <v>28.740645222543971</v>
      </c>
      <c r="AJ10" s="56">
        <f t="shared" ref="AJ10:AJ23" si="11">AH10-AG10</f>
        <v>-877.54021999999998</v>
      </c>
      <c r="AK10" s="154" t="s">
        <v>61</v>
      </c>
      <c r="AL10" s="219" t="s">
        <v>61</v>
      </c>
      <c r="AM10" s="255">
        <v>1149</v>
      </c>
      <c r="AN10" s="58">
        <v>675</v>
      </c>
      <c r="AO10" s="256">
        <f t="shared" ref="AO10:AO22" si="12">AN10/AM10*100</f>
        <v>58.746736292428203</v>
      </c>
      <c r="AP10" s="59"/>
      <c r="AQ10" s="260"/>
      <c r="AR10" s="263"/>
      <c r="AS10" s="97"/>
      <c r="AT10" s="187"/>
      <c r="AU10" s="266">
        <v>16</v>
      </c>
      <c r="AV10" s="267">
        <v>8</v>
      </c>
      <c r="AW10" s="208">
        <v>2.2999999999999998</v>
      </c>
      <c r="AX10" s="268">
        <v>1.3</v>
      </c>
      <c r="AY10" s="208">
        <v>59.4</v>
      </c>
      <c r="AZ10" s="271">
        <v>59.4</v>
      </c>
      <c r="BA10" s="279"/>
      <c r="BB10" s="280"/>
      <c r="BC10" s="75"/>
      <c r="BD10" s="279"/>
      <c r="BE10" s="280"/>
      <c r="BF10" s="279"/>
      <c r="BG10" s="280"/>
      <c r="BH10" s="279"/>
      <c r="BI10" s="280"/>
      <c r="BJ10" s="219" t="s">
        <v>61</v>
      </c>
      <c r="BK10" s="279"/>
      <c r="BL10" s="430"/>
      <c r="BM10" s="436">
        <v>93</v>
      </c>
      <c r="BN10" s="437">
        <v>93</v>
      </c>
      <c r="BO10" s="432">
        <f t="shared" ref="BO10:BO22" si="13">AM10+AR10+AU10+AW10+AY10+BA10+BF10+BH10+BK10+BM10+BD10</f>
        <v>1319.7</v>
      </c>
      <c r="BP10" s="385">
        <f t="shared" ref="BP10:BP22" si="14">AN10+AS10+AV10+AX10+AZ10+BB10+BE10+BG10+BI10+BL10+BN10</f>
        <v>836.69999999999993</v>
      </c>
      <c r="BQ10" s="292">
        <f t="shared" si="7"/>
        <v>2551.17371</v>
      </c>
      <c r="BR10" s="293">
        <f t="shared" si="7"/>
        <v>1190.6334899999999</v>
      </c>
      <c r="BS10" s="386">
        <f t="shared" ref="BS10:BS23" si="15">BR10/BQ10*100</f>
        <v>46.670028204390675</v>
      </c>
      <c r="BT10" s="193">
        <f t="shared" si="8"/>
        <v>-1360.5402200000001</v>
      </c>
      <c r="BU10" s="86"/>
      <c r="BV10" s="86"/>
      <c r="BW10" s="86"/>
      <c r="BX10" s="86"/>
      <c r="BY10" s="86"/>
      <c r="BZ10" s="86"/>
      <c r="CA10" s="86"/>
      <c r="CB10" s="86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</row>
    <row r="11" spans="1:1004">
      <c r="A11" s="175" t="s">
        <v>62</v>
      </c>
      <c r="B11" s="460">
        <v>197.88579999999999</v>
      </c>
      <c r="C11" s="200">
        <v>148.17913999999999</v>
      </c>
      <c r="D11" s="52">
        <f t="shared" si="0"/>
        <v>74.881138515244643</v>
      </c>
      <c r="E11" s="208">
        <v>1</v>
      </c>
      <c r="F11" s="200">
        <v>3.0705</v>
      </c>
      <c r="G11" s="229">
        <f t="shared" si="1"/>
        <v>307.05</v>
      </c>
      <c r="H11" s="208">
        <v>37</v>
      </c>
      <c r="I11" s="200">
        <v>21.914290000000001</v>
      </c>
      <c r="J11" s="229">
        <f t="shared" si="2"/>
        <v>59.227810810810809</v>
      </c>
      <c r="K11" s="208">
        <v>498</v>
      </c>
      <c r="L11" s="200">
        <v>214.51590999999999</v>
      </c>
      <c r="M11" s="229">
        <f t="shared" si="3"/>
        <v>43.075483935742973</v>
      </c>
      <c r="N11" s="208">
        <v>37</v>
      </c>
      <c r="O11" s="200">
        <v>1.7423999999999999</v>
      </c>
      <c r="P11" s="229">
        <f t="shared" si="4"/>
        <v>4.7091891891891891</v>
      </c>
      <c r="Q11" s="229">
        <f t="shared" si="9"/>
        <v>216.25830999999999</v>
      </c>
      <c r="R11" s="219" t="s">
        <v>62</v>
      </c>
      <c r="S11" s="208">
        <v>174</v>
      </c>
      <c r="T11" s="200">
        <v>8.6</v>
      </c>
      <c r="U11" s="229"/>
      <c r="V11" s="160" t="s">
        <v>62</v>
      </c>
      <c r="W11" s="208">
        <v>5</v>
      </c>
      <c r="X11" s="268">
        <v>4.54</v>
      </c>
      <c r="Y11" s="229">
        <f t="shared" ref="Y11:Y22" si="16">X11/W11*100</f>
        <v>90.8</v>
      </c>
      <c r="Z11" s="208">
        <v>572.21442999999999</v>
      </c>
      <c r="AA11" s="200">
        <v>298.60820000000001</v>
      </c>
      <c r="AB11" s="229">
        <f t="shared" si="5"/>
        <v>52.18466790500198</v>
      </c>
      <c r="AC11" s="223"/>
      <c r="AD11" s="236">
        <v>0.3</v>
      </c>
      <c r="AE11" s="241"/>
      <c r="AF11" s="236"/>
      <c r="AG11" s="355">
        <f t="shared" si="6"/>
        <v>1522.10023</v>
      </c>
      <c r="AH11" s="353">
        <f t="shared" si="6"/>
        <v>701.47044000000005</v>
      </c>
      <c r="AI11" s="245">
        <f t="shared" si="10"/>
        <v>46.085693055837723</v>
      </c>
      <c r="AJ11" s="56">
        <f t="shared" si="11"/>
        <v>-820.62978999999996</v>
      </c>
      <c r="AK11" s="154" t="s">
        <v>62</v>
      </c>
      <c r="AL11" s="219" t="s">
        <v>62</v>
      </c>
      <c r="AM11" s="255">
        <v>1506</v>
      </c>
      <c r="AN11" s="58">
        <v>875</v>
      </c>
      <c r="AO11" s="256">
        <f t="shared" si="12"/>
        <v>58.100929614873841</v>
      </c>
      <c r="AP11" s="59"/>
      <c r="AQ11" s="260"/>
      <c r="AR11" s="263"/>
      <c r="AS11" s="97"/>
      <c r="AT11" s="187"/>
      <c r="AU11" s="266">
        <v>25</v>
      </c>
      <c r="AV11" s="267">
        <v>13</v>
      </c>
      <c r="AW11" s="208">
        <v>6</v>
      </c>
      <c r="AX11" s="268">
        <v>3.4</v>
      </c>
      <c r="AY11" s="210">
        <v>59.4</v>
      </c>
      <c r="AZ11" s="271">
        <v>34.395569999999999</v>
      </c>
      <c r="BA11" s="279"/>
      <c r="BB11" s="280"/>
      <c r="BC11" s="75"/>
      <c r="BD11" s="279">
        <v>9</v>
      </c>
      <c r="BE11" s="280"/>
      <c r="BF11" s="279"/>
      <c r="BG11" s="280"/>
      <c r="BH11" s="279"/>
      <c r="BI11" s="280"/>
      <c r="BJ11" s="219" t="s">
        <v>62</v>
      </c>
      <c r="BK11" s="279"/>
      <c r="BL11" s="430"/>
      <c r="BM11" s="436">
        <v>15</v>
      </c>
      <c r="BN11" s="437">
        <v>15</v>
      </c>
      <c r="BO11" s="432">
        <f t="shared" si="13"/>
        <v>1620.4</v>
      </c>
      <c r="BP11" s="385">
        <f t="shared" si="14"/>
        <v>940.79557</v>
      </c>
      <c r="BQ11" s="292">
        <f t="shared" si="7"/>
        <v>3142.5002300000001</v>
      </c>
      <c r="BR11" s="293">
        <f t="shared" si="7"/>
        <v>1642.2660100000001</v>
      </c>
      <c r="BS11" s="386">
        <f t="shared" si="15"/>
        <v>52.259853295221561</v>
      </c>
      <c r="BT11" s="193">
        <f t="shared" si="8"/>
        <v>-1500.2342200000001</v>
      </c>
      <c r="BU11" s="86"/>
      <c r="BV11" s="86"/>
      <c r="BW11" s="86"/>
      <c r="BX11" s="86"/>
      <c r="BY11" s="86"/>
      <c r="BZ11" s="86"/>
      <c r="CA11" s="86"/>
      <c r="CB11" s="86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</row>
    <row r="12" spans="1:1004">
      <c r="A12" s="175" t="s">
        <v>63</v>
      </c>
      <c r="B12" s="199">
        <v>951.2</v>
      </c>
      <c r="C12" s="200">
        <v>665.38851999999997</v>
      </c>
      <c r="D12" s="52">
        <f t="shared" si="0"/>
        <v>69.952535744322958</v>
      </c>
      <c r="E12" s="208">
        <v>220</v>
      </c>
      <c r="F12" s="200">
        <v>201.16594000000001</v>
      </c>
      <c r="G12" s="229">
        <f t="shared" si="1"/>
        <v>91.439063636363642</v>
      </c>
      <c r="H12" s="208">
        <v>122</v>
      </c>
      <c r="I12" s="200">
        <v>37.072760000000002</v>
      </c>
      <c r="J12" s="229">
        <f t="shared" si="2"/>
        <v>30.387508196721313</v>
      </c>
      <c r="K12" s="208">
        <v>494</v>
      </c>
      <c r="L12" s="200">
        <v>237.05069</v>
      </c>
      <c r="M12" s="229">
        <f t="shared" si="3"/>
        <v>47.985969635627526</v>
      </c>
      <c r="N12" s="208">
        <v>166</v>
      </c>
      <c r="O12" s="200">
        <v>310.78814999999997</v>
      </c>
      <c r="P12" s="229">
        <f t="shared" si="4"/>
        <v>187.22177710843374</v>
      </c>
      <c r="Q12" s="229">
        <f t="shared" si="9"/>
        <v>547.83884</v>
      </c>
      <c r="R12" s="219" t="s">
        <v>63</v>
      </c>
      <c r="S12" s="208">
        <v>1602.7818199999999</v>
      </c>
      <c r="T12" s="200"/>
      <c r="U12" s="229"/>
      <c r="V12" s="160" t="s">
        <v>63</v>
      </c>
      <c r="W12" s="208"/>
      <c r="X12" s="268">
        <v>2.86</v>
      </c>
      <c r="Y12" s="229"/>
      <c r="Z12" s="208">
        <v>1554.6003000000001</v>
      </c>
      <c r="AA12" s="200">
        <v>811.26297</v>
      </c>
      <c r="AB12" s="229">
        <f t="shared" si="5"/>
        <v>52.184665730477477</v>
      </c>
      <c r="AC12" s="224"/>
      <c r="AD12" s="236"/>
      <c r="AE12" s="241">
        <v>100</v>
      </c>
      <c r="AF12" s="236">
        <v>100</v>
      </c>
      <c r="AG12" s="355">
        <f t="shared" si="6"/>
        <v>5210.58212</v>
      </c>
      <c r="AH12" s="353">
        <f t="shared" si="6"/>
        <v>2365.5890299999996</v>
      </c>
      <c r="AI12" s="245">
        <f t="shared" si="10"/>
        <v>45.399707278771373</v>
      </c>
      <c r="AJ12" s="56">
        <f t="shared" si="11"/>
        <v>-2844.9930900000004</v>
      </c>
      <c r="AK12" s="154" t="s">
        <v>63</v>
      </c>
      <c r="AL12" s="219" t="s">
        <v>63</v>
      </c>
      <c r="AM12" s="255">
        <v>5046</v>
      </c>
      <c r="AN12" s="58">
        <v>2944</v>
      </c>
      <c r="AO12" s="256">
        <f t="shared" si="12"/>
        <v>58.34324217201744</v>
      </c>
      <c r="AP12" s="59"/>
      <c r="AQ12" s="260"/>
      <c r="AR12" s="263">
        <v>50</v>
      </c>
      <c r="AS12" s="97"/>
      <c r="AT12" s="187">
        <f t="shared" ref="AT12:AT23" si="17">AS12/AR12*100</f>
        <v>0</v>
      </c>
      <c r="AU12" s="266">
        <v>67</v>
      </c>
      <c r="AV12" s="267">
        <v>34</v>
      </c>
      <c r="AW12" s="208">
        <v>14.5</v>
      </c>
      <c r="AX12" s="268">
        <v>8.15</v>
      </c>
      <c r="AY12" s="208">
        <v>148.6</v>
      </c>
      <c r="AZ12" s="271">
        <v>70.823580000000007</v>
      </c>
      <c r="BA12" s="279"/>
      <c r="BB12" s="280"/>
      <c r="BC12" s="75"/>
      <c r="BD12" s="279"/>
      <c r="BE12" s="280"/>
      <c r="BF12" s="279"/>
      <c r="BG12" s="280"/>
      <c r="BH12" s="279"/>
      <c r="BI12" s="280"/>
      <c r="BJ12" s="219" t="s">
        <v>63</v>
      </c>
      <c r="BK12" s="279"/>
      <c r="BL12" s="430"/>
      <c r="BM12" s="436">
        <v>27</v>
      </c>
      <c r="BN12" s="437">
        <v>27</v>
      </c>
      <c r="BO12" s="432">
        <f t="shared" si="13"/>
        <v>5353.1</v>
      </c>
      <c r="BP12" s="385">
        <f t="shared" si="14"/>
        <v>3083.9735800000003</v>
      </c>
      <c r="BQ12" s="292">
        <f t="shared" si="7"/>
        <v>10563.682120000001</v>
      </c>
      <c r="BR12" s="293">
        <f t="shared" si="7"/>
        <v>5449.5626099999999</v>
      </c>
      <c r="BS12" s="386">
        <f t="shared" si="15"/>
        <v>51.587718639151923</v>
      </c>
      <c r="BT12" s="193">
        <f t="shared" si="8"/>
        <v>-5114.1195100000014</v>
      </c>
      <c r="BU12" s="86"/>
      <c r="BV12" s="86"/>
      <c r="BW12" s="86"/>
      <c r="BX12" s="86"/>
      <c r="BY12" s="86"/>
      <c r="BZ12" s="86"/>
      <c r="CA12" s="86"/>
      <c r="CB12" s="86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</row>
    <row r="13" spans="1:1004">
      <c r="A13" s="175" t="s">
        <v>64</v>
      </c>
      <c r="B13" s="199">
        <v>55</v>
      </c>
      <c r="C13" s="200">
        <v>29.74511</v>
      </c>
      <c r="D13" s="52">
        <f t="shared" si="0"/>
        <v>54.082018181818178</v>
      </c>
      <c r="E13" s="208">
        <v>34.9</v>
      </c>
      <c r="F13" s="200">
        <v>34.968400000000003</v>
      </c>
      <c r="G13" s="229">
        <f t="shared" si="1"/>
        <v>100.19598853868197</v>
      </c>
      <c r="H13" s="208">
        <v>20</v>
      </c>
      <c r="I13" s="200">
        <v>5.1064699999999998</v>
      </c>
      <c r="J13" s="229">
        <f t="shared" si="2"/>
        <v>25.532349999999997</v>
      </c>
      <c r="K13" s="208">
        <v>401</v>
      </c>
      <c r="L13" s="200">
        <v>92.761380000000003</v>
      </c>
      <c r="M13" s="229">
        <f t="shared" si="3"/>
        <v>23.132513715710722</v>
      </c>
      <c r="N13" s="208"/>
      <c r="O13" s="200"/>
      <c r="P13" s="229"/>
      <c r="Q13" s="229">
        <f t="shared" si="9"/>
        <v>92.761380000000003</v>
      </c>
      <c r="R13" s="219" t="s">
        <v>64</v>
      </c>
      <c r="S13" s="208"/>
      <c r="T13" s="200"/>
      <c r="U13" s="230"/>
      <c r="V13" s="160" t="s">
        <v>65</v>
      </c>
      <c r="W13" s="231">
        <v>15</v>
      </c>
      <c r="X13" s="268">
        <v>11.1</v>
      </c>
      <c r="Y13" s="229">
        <f t="shared" si="16"/>
        <v>74</v>
      </c>
      <c r="Z13" s="208">
        <v>754.51284999999996</v>
      </c>
      <c r="AA13" s="200">
        <v>393.73998999999998</v>
      </c>
      <c r="AB13" s="229">
        <f t="shared" si="5"/>
        <v>52.184663256563489</v>
      </c>
      <c r="AC13" s="224"/>
      <c r="AD13" s="236"/>
      <c r="AE13" s="241"/>
      <c r="AF13" s="236">
        <v>3.8999999999999999E-4</v>
      </c>
      <c r="AG13" s="355">
        <f t="shared" si="6"/>
        <v>1280.4128499999999</v>
      </c>
      <c r="AH13" s="353">
        <f t="shared" si="6"/>
        <v>567.42174</v>
      </c>
      <c r="AI13" s="245">
        <f t="shared" si="10"/>
        <v>44.315529948016383</v>
      </c>
      <c r="AJ13" s="56">
        <f t="shared" si="11"/>
        <v>-712.99110999999994</v>
      </c>
      <c r="AK13" s="154" t="s">
        <v>65</v>
      </c>
      <c r="AL13" s="219" t="s">
        <v>64</v>
      </c>
      <c r="AM13" s="255">
        <v>1802</v>
      </c>
      <c r="AN13" s="58">
        <v>1052</v>
      </c>
      <c r="AO13" s="256">
        <f t="shared" si="12"/>
        <v>58.379578246392896</v>
      </c>
      <c r="AP13" s="59"/>
      <c r="AQ13" s="260"/>
      <c r="AR13" s="263">
        <v>24</v>
      </c>
      <c r="AS13" s="97"/>
      <c r="AT13" s="187">
        <f t="shared" si="17"/>
        <v>0</v>
      </c>
      <c r="AU13" s="266">
        <v>23</v>
      </c>
      <c r="AV13" s="267">
        <v>12</v>
      </c>
      <c r="AW13" s="208">
        <v>6.5</v>
      </c>
      <c r="AX13" s="268">
        <v>3.65</v>
      </c>
      <c r="AY13" s="208">
        <v>59.4</v>
      </c>
      <c r="AZ13" s="271">
        <v>59.4</v>
      </c>
      <c r="BA13" s="279"/>
      <c r="BB13" s="280"/>
      <c r="BC13" s="75"/>
      <c r="BD13" s="279">
        <v>9</v>
      </c>
      <c r="BE13" s="280"/>
      <c r="BF13" s="279"/>
      <c r="BG13" s="280"/>
      <c r="BH13" s="279"/>
      <c r="BI13" s="280"/>
      <c r="BJ13" s="219" t="s">
        <v>64</v>
      </c>
      <c r="BK13" s="279">
        <v>317</v>
      </c>
      <c r="BL13" s="430"/>
      <c r="BM13" s="436">
        <v>23</v>
      </c>
      <c r="BN13" s="437">
        <v>23</v>
      </c>
      <c r="BO13" s="432">
        <f t="shared" si="13"/>
        <v>2263.9</v>
      </c>
      <c r="BP13" s="385">
        <f t="shared" si="14"/>
        <v>1150.0500000000002</v>
      </c>
      <c r="BQ13" s="292">
        <f t="shared" si="7"/>
        <v>3544.3128500000003</v>
      </c>
      <c r="BR13" s="293">
        <f t="shared" si="7"/>
        <v>1717.4717400000002</v>
      </c>
      <c r="BS13" s="386">
        <f t="shared" si="15"/>
        <v>48.457114613908878</v>
      </c>
      <c r="BT13" s="193">
        <f t="shared" si="8"/>
        <v>-1826.8411100000001</v>
      </c>
      <c r="BU13" s="86"/>
      <c r="BV13" s="86"/>
      <c r="BW13" s="86"/>
      <c r="BX13" s="86"/>
      <c r="BY13" s="86"/>
      <c r="BZ13" s="86"/>
      <c r="CA13" s="86"/>
      <c r="CB13" s="86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</row>
    <row r="14" spans="1:1004">
      <c r="A14" s="175" t="s">
        <v>66</v>
      </c>
      <c r="B14" s="199">
        <v>304.3</v>
      </c>
      <c r="C14" s="200">
        <v>111.36468000000001</v>
      </c>
      <c r="D14" s="52">
        <f t="shared" si="0"/>
        <v>36.597002957607629</v>
      </c>
      <c r="E14" s="208">
        <v>1</v>
      </c>
      <c r="F14" s="200"/>
      <c r="G14" s="229">
        <f t="shared" si="1"/>
        <v>0</v>
      </c>
      <c r="H14" s="208">
        <v>32</v>
      </c>
      <c r="I14" s="200">
        <v>4.45418</v>
      </c>
      <c r="J14" s="229">
        <f t="shared" si="2"/>
        <v>13.9193125</v>
      </c>
      <c r="K14" s="208">
        <v>602</v>
      </c>
      <c r="L14" s="200">
        <v>279.2577</v>
      </c>
      <c r="M14" s="229">
        <f t="shared" si="3"/>
        <v>46.38832225913621</v>
      </c>
      <c r="N14" s="208">
        <v>2</v>
      </c>
      <c r="O14" s="200">
        <v>1.0999999999999999E-2</v>
      </c>
      <c r="P14" s="229">
        <f t="shared" si="4"/>
        <v>0.54999999999999993</v>
      </c>
      <c r="Q14" s="229">
        <f t="shared" si="9"/>
        <v>279.26870000000002</v>
      </c>
      <c r="R14" s="219" t="s">
        <v>66</v>
      </c>
      <c r="S14" s="208"/>
      <c r="T14" s="200"/>
      <c r="U14" s="230"/>
      <c r="V14" s="160" t="s">
        <v>66</v>
      </c>
      <c r="W14" s="207"/>
      <c r="X14" s="268">
        <v>5.22</v>
      </c>
      <c r="Y14" s="229"/>
      <c r="Z14" s="208">
        <v>673.49134000000004</v>
      </c>
      <c r="AA14" s="200">
        <v>351.45916999999997</v>
      </c>
      <c r="AB14" s="229">
        <f t="shared" si="5"/>
        <v>52.184660607514267</v>
      </c>
      <c r="AC14" s="224"/>
      <c r="AD14" s="236"/>
      <c r="AE14" s="241"/>
      <c r="AF14" s="236"/>
      <c r="AG14" s="355">
        <f t="shared" si="6"/>
        <v>1614.79134</v>
      </c>
      <c r="AH14" s="353">
        <f t="shared" si="6"/>
        <v>751.76673000000005</v>
      </c>
      <c r="AI14" s="245">
        <f t="shared" si="10"/>
        <v>46.555038498039011</v>
      </c>
      <c r="AJ14" s="56">
        <f t="shared" si="11"/>
        <v>-863.02460999999994</v>
      </c>
      <c r="AK14" s="154" t="s">
        <v>66</v>
      </c>
      <c r="AL14" s="219" t="s">
        <v>66</v>
      </c>
      <c r="AM14" s="255">
        <v>1692</v>
      </c>
      <c r="AN14" s="58">
        <v>992</v>
      </c>
      <c r="AO14" s="256">
        <f t="shared" si="12"/>
        <v>58.628841607565008</v>
      </c>
      <c r="AP14" s="59"/>
      <c r="AQ14" s="260"/>
      <c r="AR14" s="263">
        <v>17</v>
      </c>
      <c r="AS14" s="97"/>
      <c r="AT14" s="187">
        <f t="shared" si="17"/>
        <v>0</v>
      </c>
      <c r="AU14" s="266">
        <v>22</v>
      </c>
      <c r="AV14" s="267">
        <v>12</v>
      </c>
      <c r="AW14" s="208">
        <v>4.0999999999999996</v>
      </c>
      <c r="AX14" s="268">
        <v>2.2999999999999998</v>
      </c>
      <c r="AY14" s="208">
        <v>59.4</v>
      </c>
      <c r="AZ14" s="271">
        <v>59.4</v>
      </c>
      <c r="BA14" s="279"/>
      <c r="BB14" s="280"/>
      <c r="BC14" s="75"/>
      <c r="BD14" s="279"/>
      <c r="BE14" s="280"/>
      <c r="BF14" s="279"/>
      <c r="BG14" s="280"/>
      <c r="BH14" s="279"/>
      <c r="BI14" s="280"/>
      <c r="BJ14" s="219" t="s">
        <v>66</v>
      </c>
      <c r="BK14" s="279"/>
      <c r="BL14" s="430"/>
      <c r="BM14" s="436">
        <v>19</v>
      </c>
      <c r="BN14" s="437">
        <v>19</v>
      </c>
      <c r="BO14" s="432">
        <f t="shared" si="13"/>
        <v>1813.5</v>
      </c>
      <c r="BP14" s="385">
        <f t="shared" si="14"/>
        <v>1084.7</v>
      </c>
      <c r="BQ14" s="292">
        <f t="shared" si="7"/>
        <v>3428.2913399999998</v>
      </c>
      <c r="BR14" s="293">
        <f t="shared" si="7"/>
        <v>1836.4667300000001</v>
      </c>
      <c r="BS14" s="386">
        <f t="shared" si="15"/>
        <v>53.567989061279732</v>
      </c>
      <c r="BT14" s="193">
        <f t="shared" si="8"/>
        <v>-1591.8246099999997</v>
      </c>
      <c r="BU14" s="86"/>
      <c r="BV14" s="86"/>
      <c r="BW14" s="86"/>
      <c r="BX14" s="86"/>
      <c r="BY14" s="86"/>
      <c r="BZ14" s="86"/>
      <c r="CA14" s="86"/>
      <c r="CB14" s="86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</row>
    <row r="15" spans="1:1004">
      <c r="A15" s="175" t="s">
        <v>67</v>
      </c>
      <c r="B15" s="199">
        <v>122</v>
      </c>
      <c r="C15" s="200">
        <v>67.475949999999997</v>
      </c>
      <c r="D15" s="52">
        <f t="shared" si="0"/>
        <v>55.308155737704908</v>
      </c>
      <c r="E15" s="209">
        <v>46</v>
      </c>
      <c r="F15" s="200">
        <v>105.60774000000001</v>
      </c>
      <c r="G15" s="229">
        <f t="shared" si="1"/>
        <v>229.58204347826091</v>
      </c>
      <c r="H15" s="208">
        <v>44</v>
      </c>
      <c r="I15" s="198">
        <v>4.2356499999999997</v>
      </c>
      <c r="J15" s="229">
        <f t="shared" si="2"/>
        <v>9.6264772727272732</v>
      </c>
      <c r="K15" s="208">
        <v>951</v>
      </c>
      <c r="L15" s="200">
        <v>58.96893</v>
      </c>
      <c r="M15" s="229">
        <f t="shared" si="3"/>
        <v>6.2007287066246057</v>
      </c>
      <c r="N15" s="208">
        <v>5</v>
      </c>
      <c r="O15" s="200">
        <v>1.0999999999999999E-2</v>
      </c>
      <c r="P15" s="229">
        <f t="shared" si="4"/>
        <v>0.21999999999999997</v>
      </c>
      <c r="Q15" s="229">
        <f t="shared" si="9"/>
        <v>58.979930000000003</v>
      </c>
      <c r="R15" s="219" t="s">
        <v>67</v>
      </c>
      <c r="S15" s="208"/>
      <c r="T15" s="200"/>
      <c r="U15" s="230"/>
      <c r="V15" s="160" t="s">
        <v>67</v>
      </c>
      <c r="W15" s="208">
        <v>5</v>
      </c>
      <c r="X15" s="268">
        <v>5.16</v>
      </c>
      <c r="Y15" s="229">
        <f t="shared" si="16"/>
        <v>103.2</v>
      </c>
      <c r="Z15" s="208">
        <v>339.27760000000001</v>
      </c>
      <c r="AA15" s="200">
        <v>177.05085</v>
      </c>
      <c r="AB15" s="229">
        <f t="shared" si="5"/>
        <v>52.184656458310243</v>
      </c>
      <c r="AC15" s="224"/>
      <c r="AD15" s="236"/>
      <c r="AE15" s="241"/>
      <c r="AF15" s="236"/>
      <c r="AG15" s="355">
        <f t="shared" si="6"/>
        <v>1512.2775999999999</v>
      </c>
      <c r="AH15" s="353">
        <f t="shared" si="6"/>
        <v>418.51011999999997</v>
      </c>
      <c r="AI15" s="245">
        <f t="shared" si="10"/>
        <v>27.674159823566786</v>
      </c>
      <c r="AJ15" s="56">
        <f t="shared" si="11"/>
        <v>-1093.76748</v>
      </c>
      <c r="AK15" s="154" t="s">
        <v>67</v>
      </c>
      <c r="AL15" s="219" t="s">
        <v>67</v>
      </c>
      <c r="AM15" s="255">
        <v>1387</v>
      </c>
      <c r="AN15" s="58">
        <v>813</v>
      </c>
      <c r="AO15" s="256">
        <f t="shared" si="12"/>
        <v>58.615717375630858</v>
      </c>
      <c r="AP15" s="59"/>
      <c r="AQ15" s="260"/>
      <c r="AR15" s="263"/>
      <c r="AS15" s="97"/>
      <c r="AT15" s="187"/>
      <c r="AU15" s="266">
        <v>23</v>
      </c>
      <c r="AV15" s="267">
        <v>12</v>
      </c>
      <c r="AW15" s="208">
        <v>4.2</v>
      </c>
      <c r="AX15" s="268">
        <v>2.35</v>
      </c>
      <c r="AY15" s="208">
        <v>59.4</v>
      </c>
      <c r="AZ15" s="271">
        <v>59.4</v>
      </c>
      <c r="BA15" s="279"/>
      <c r="BB15" s="280"/>
      <c r="BC15" s="75"/>
      <c r="BD15" s="279"/>
      <c r="BE15" s="280"/>
      <c r="BF15" s="279"/>
      <c r="BG15" s="280"/>
      <c r="BH15" s="279"/>
      <c r="BI15" s="280"/>
      <c r="BJ15" s="219" t="s">
        <v>67</v>
      </c>
      <c r="BK15" s="279"/>
      <c r="BL15" s="430"/>
      <c r="BM15" s="436">
        <v>27</v>
      </c>
      <c r="BN15" s="437">
        <v>27</v>
      </c>
      <c r="BO15" s="432">
        <f t="shared" si="13"/>
        <v>1500.6000000000001</v>
      </c>
      <c r="BP15" s="385">
        <f t="shared" si="14"/>
        <v>913.75</v>
      </c>
      <c r="BQ15" s="292">
        <f t="shared" si="7"/>
        <v>3012.8775999999998</v>
      </c>
      <c r="BR15" s="293">
        <f t="shared" si="7"/>
        <v>1332.2601199999999</v>
      </c>
      <c r="BS15" s="386">
        <f t="shared" si="15"/>
        <v>44.218859737282386</v>
      </c>
      <c r="BT15" s="193">
        <f t="shared" si="8"/>
        <v>-1680.6174799999999</v>
      </c>
      <c r="BU15" s="86"/>
      <c r="BV15" s="86"/>
      <c r="BW15" s="86"/>
      <c r="BX15" s="86"/>
      <c r="BY15" s="86"/>
      <c r="BZ15" s="86"/>
      <c r="CA15" s="86"/>
      <c r="CB15" s="86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</row>
    <row r="16" spans="1:1004">
      <c r="A16" s="175" t="s">
        <v>68</v>
      </c>
      <c r="B16" s="242">
        <v>107.08569</v>
      </c>
      <c r="C16" s="200">
        <v>50.232239999999997</v>
      </c>
      <c r="D16" s="52">
        <f t="shared" si="0"/>
        <v>46.908452473901974</v>
      </c>
      <c r="E16" s="207">
        <v>40</v>
      </c>
      <c r="F16" s="198">
        <v>26.525549999999999</v>
      </c>
      <c r="G16" s="229">
        <f t="shared" si="1"/>
        <v>66.313874999999996</v>
      </c>
      <c r="H16" s="208">
        <v>64.957899999999995</v>
      </c>
      <c r="I16" s="200">
        <v>2.25393</v>
      </c>
      <c r="J16" s="229">
        <f t="shared" si="2"/>
        <v>3.4698319988792741</v>
      </c>
      <c r="K16" s="208">
        <v>242</v>
      </c>
      <c r="L16" s="200">
        <v>79.288489999999996</v>
      </c>
      <c r="M16" s="229">
        <f t="shared" si="3"/>
        <v>32.763838842975204</v>
      </c>
      <c r="N16" s="208">
        <v>21</v>
      </c>
      <c r="O16" s="200">
        <v>15.807</v>
      </c>
      <c r="P16" s="229">
        <f t="shared" si="4"/>
        <v>75.271428571428572</v>
      </c>
      <c r="Q16" s="229">
        <f t="shared" si="9"/>
        <v>95.095489999999998</v>
      </c>
      <c r="R16" s="219" t="s">
        <v>68</v>
      </c>
      <c r="S16" s="208"/>
      <c r="T16" s="200"/>
      <c r="U16" s="230"/>
      <c r="V16" s="160" t="s">
        <v>69</v>
      </c>
      <c r="W16" s="208">
        <v>20</v>
      </c>
      <c r="X16" s="268">
        <v>1</v>
      </c>
      <c r="Y16" s="229">
        <f t="shared" si="16"/>
        <v>5</v>
      </c>
      <c r="Z16" s="208">
        <v>410.17140999999998</v>
      </c>
      <c r="AA16" s="200">
        <v>214.04656</v>
      </c>
      <c r="AB16" s="229">
        <f t="shared" si="5"/>
        <v>52.184661042075078</v>
      </c>
      <c r="AC16" s="224"/>
      <c r="AD16" s="236"/>
      <c r="AE16" s="242"/>
      <c r="AF16" s="200"/>
      <c r="AG16" s="355">
        <f t="shared" si="6"/>
        <v>905.21499999999992</v>
      </c>
      <c r="AH16" s="353">
        <f t="shared" si="6"/>
        <v>389.15377000000001</v>
      </c>
      <c r="AI16" s="245">
        <f t="shared" si="10"/>
        <v>42.990203432333765</v>
      </c>
      <c r="AJ16" s="56">
        <f t="shared" si="11"/>
        <v>-516.06122999999991</v>
      </c>
      <c r="AK16" s="154" t="s">
        <v>69</v>
      </c>
      <c r="AL16" s="219" t="s">
        <v>68</v>
      </c>
      <c r="AM16" s="255">
        <v>1955</v>
      </c>
      <c r="AN16" s="58">
        <v>1136</v>
      </c>
      <c r="AO16" s="256">
        <f t="shared" si="12"/>
        <v>58.107416879795394</v>
      </c>
      <c r="AP16" s="59"/>
      <c r="AQ16" s="260"/>
      <c r="AR16" s="263">
        <v>22</v>
      </c>
      <c r="AS16" s="97"/>
      <c r="AT16" s="187">
        <f t="shared" si="17"/>
        <v>0</v>
      </c>
      <c r="AU16" s="266">
        <v>21</v>
      </c>
      <c r="AV16" s="267">
        <v>11</v>
      </c>
      <c r="AW16" s="208">
        <v>3.3</v>
      </c>
      <c r="AX16" s="268">
        <v>1.85</v>
      </c>
      <c r="AY16" s="208">
        <v>59.4</v>
      </c>
      <c r="AZ16" s="271">
        <v>59.4</v>
      </c>
      <c r="BA16" s="279"/>
      <c r="BB16" s="280"/>
      <c r="BC16" s="75"/>
      <c r="BD16" s="279"/>
      <c r="BE16" s="280"/>
      <c r="BF16" s="279"/>
      <c r="BG16" s="280"/>
      <c r="BH16" s="279"/>
      <c r="BI16" s="280"/>
      <c r="BJ16" s="219" t="s">
        <v>68</v>
      </c>
      <c r="BK16" s="279"/>
      <c r="BL16" s="430"/>
      <c r="BM16" s="436">
        <v>27</v>
      </c>
      <c r="BN16" s="437">
        <v>27</v>
      </c>
      <c r="BO16" s="432">
        <f t="shared" si="13"/>
        <v>2087.6999999999998</v>
      </c>
      <c r="BP16" s="385">
        <f t="shared" si="14"/>
        <v>1235.25</v>
      </c>
      <c r="BQ16" s="292">
        <f t="shared" si="7"/>
        <v>2992.915</v>
      </c>
      <c r="BR16" s="293">
        <f t="shared" si="7"/>
        <v>1624.4037699999999</v>
      </c>
      <c r="BS16" s="386">
        <f t="shared" si="15"/>
        <v>54.274971724890278</v>
      </c>
      <c r="BT16" s="193">
        <f t="shared" si="8"/>
        <v>-1368.5112300000001</v>
      </c>
      <c r="BU16" s="86"/>
      <c r="BV16" s="86"/>
      <c r="BW16" s="86"/>
      <c r="BX16" s="86"/>
      <c r="BY16" s="86"/>
      <c r="BZ16" s="86"/>
      <c r="CA16" s="86"/>
      <c r="CB16" s="86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</row>
    <row r="17" spans="1:1004">
      <c r="A17" s="175" t="s">
        <v>70</v>
      </c>
      <c r="B17" s="460">
        <v>164.6661</v>
      </c>
      <c r="C17" s="200">
        <v>36.495919999999998</v>
      </c>
      <c r="D17" s="52">
        <f t="shared" si="0"/>
        <v>22.163590441505569</v>
      </c>
      <c r="E17" s="208"/>
      <c r="F17" s="200">
        <v>8.1449999999999996</v>
      </c>
      <c r="G17" s="229"/>
      <c r="H17" s="208">
        <v>24</v>
      </c>
      <c r="I17" s="200">
        <v>4.5867300000000002</v>
      </c>
      <c r="J17" s="229">
        <f t="shared" si="2"/>
        <v>19.111374999999999</v>
      </c>
      <c r="K17" s="208">
        <v>356</v>
      </c>
      <c r="L17" s="200">
        <v>85.74888</v>
      </c>
      <c r="M17" s="229">
        <f t="shared" si="3"/>
        <v>24.08676404494382</v>
      </c>
      <c r="N17" s="208">
        <v>3</v>
      </c>
      <c r="O17" s="200">
        <v>0.23499999999999999</v>
      </c>
      <c r="P17" s="229">
        <f t="shared" si="4"/>
        <v>7.8333333333333321</v>
      </c>
      <c r="Q17" s="229">
        <f t="shared" si="9"/>
        <v>85.983879999999999</v>
      </c>
      <c r="R17" s="219" t="s">
        <v>70</v>
      </c>
      <c r="S17" s="208"/>
      <c r="T17" s="200"/>
      <c r="U17" s="230"/>
      <c r="V17" s="160" t="s">
        <v>70</v>
      </c>
      <c r="W17" s="208">
        <v>0.6</v>
      </c>
      <c r="X17" s="268">
        <v>2.6</v>
      </c>
      <c r="Y17" s="229">
        <f t="shared" si="16"/>
        <v>433.33333333333337</v>
      </c>
      <c r="Z17" s="208">
        <v>921.61972000000003</v>
      </c>
      <c r="AA17" s="200">
        <v>480.94412999999997</v>
      </c>
      <c r="AB17" s="229">
        <f t="shared" si="5"/>
        <v>52.184661369876061</v>
      </c>
      <c r="AC17" s="224"/>
      <c r="AD17" s="236">
        <v>10.9</v>
      </c>
      <c r="AE17" s="242"/>
      <c r="AF17" s="200"/>
      <c r="AG17" s="355">
        <f t="shared" si="6"/>
        <v>1469.88582</v>
      </c>
      <c r="AH17" s="353">
        <f t="shared" si="6"/>
        <v>629.65566000000001</v>
      </c>
      <c r="AI17" s="245">
        <f t="shared" si="10"/>
        <v>42.837045669302398</v>
      </c>
      <c r="AJ17" s="56">
        <f t="shared" si="11"/>
        <v>-840.23015999999996</v>
      </c>
      <c r="AK17" s="154" t="s">
        <v>70</v>
      </c>
      <c r="AL17" s="219" t="s">
        <v>70</v>
      </c>
      <c r="AM17" s="255">
        <v>1468</v>
      </c>
      <c r="AN17" s="58">
        <v>851</v>
      </c>
      <c r="AO17" s="256">
        <f t="shared" si="12"/>
        <v>57.970027247956402</v>
      </c>
      <c r="AP17" s="59"/>
      <c r="AQ17" s="260"/>
      <c r="AR17" s="263"/>
      <c r="AS17" s="97"/>
      <c r="AT17" s="187"/>
      <c r="AU17" s="266">
        <v>23</v>
      </c>
      <c r="AV17" s="267">
        <v>12</v>
      </c>
      <c r="AW17" s="208">
        <v>5.3</v>
      </c>
      <c r="AX17" s="268">
        <v>3</v>
      </c>
      <c r="AY17" s="208">
        <v>59.4</v>
      </c>
      <c r="AZ17" s="271">
        <v>33.182729999999999</v>
      </c>
      <c r="BA17" s="279"/>
      <c r="BB17" s="280"/>
      <c r="BC17" s="75"/>
      <c r="BD17" s="279">
        <v>9</v>
      </c>
      <c r="BE17" s="280"/>
      <c r="BF17" s="279"/>
      <c r="BG17" s="280"/>
      <c r="BH17" s="279"/>
      <c r="BI17" s="280"/>
      <c r="BJ17" s="219" t="s">
        <v>70</v>
      </c>
      <c r="BK17" s="279"/>
      <c r="BL17" s="430"/>
      <c r="BM17" s="436">
        <v>27</v>
      </c>
      <c r="BN17" s="437">
        <v>27</v>
      </c>
      <c r="BO17" s="432">
        <f t="shared" si="13"/>
        <v>1591.7</v>
      </c>
      <c r="BP17" s="385">
        <f t="shared" si="14"/>
        <v>926.18272999999999</v>
      </c>
      <c r="BQ17" s="292">
        <f t="shared" si="7"/>
        <v>3061.5858200000002</v>
      </c>
      <c r="BR17" s="293">
        <f t="shared" si="7"/>
        <v>1555.8383899999999</v>
      </c>
      <c r="BS17" s="386">
        <f t="shared" si="15"/>
        <v>50.818055787833508</v>
      </c>
      <c r="BT17" s="193">
        <f t="shared" si="8"/>
        <v>-1505.7474300000003</v>
      </c>
      <c r="BU17" s="86"/>
      <c r="BV17" s="86"/>
      <c r="BW17" s="86"/>
      <c r="BX17" s="86"/>
      <c r="BY17" s="86"/>
      <c r="BZ17" s="86"/>
      <c r="CA17" s="86"/>
      <c r="CB17" s="86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</row>
    <row r="18" spans="1:1004">
      <c r="A18" s="175" t="s">
        <v>71</v>
      </c>
      <c r="B18" s="199">
        <v>61</v>
      </c>
      <c r="C18" s="200">
        <v>53.927529999999997</v>
      </c>
      <c r="D18" s="52">
        <f t="shared" si="0"/>
        <v>88.405786885245902</v>
      </c>
      <c r="E18" s="208">
        <v>4</v>
      </c>
      <c r="F18" s="200">
        <v>5.2651899999999996</v>
      </c>
      <c r="G18" s="229">
        <f t="shared" ref="G18:G23" si="18">F18/E18*100</f>
        <v>131.62975</v>
      </c>
      <c r="H18" s="208">
        <v>19</v>
      </c>
      <c r="I18" s="200">
        <v>3.2189199999999998</v>
      </c>
      <c r="J18" s="229">
        <f t="shared" si="2"/>
        <v>16.941684210526315</v>
      </c>
      <c r="K18" s="208">
        <v>286</v>
      </c>
      <c r="L18" s="200">
        <v>60.200699999999998</v>
      </c>
      <c r="M18" s="229">
        <f t="shared" si="3"/>
        <v>21.049195804195804</v>
      </c>
      <c r="N18" s="208">
        <v>5</v>
      </c>
      <c r="O18" s="200"/>
      <c r="P18" s="229">
        <f t="shared" si="4"/>
        <v>0</v>
      </c>
      <c r="Q18" s="229">
        <f t="shared" si="9"/>
        <v>60.200699999999998</v>
      </c>
      <c r="R18" s="219" t="s">
        <v>71</v>
      </c>
      <c r="S18" s="208">
        <v>68.8</v>
      </c>
      <c r="T18" s="200">
        <v>11.38984</v>
      </c>
      <c r="U18" s="230"/>
      <c r="V18" s="160" t="s">
        <v>71</v>
      </c>
      <c r="W18" s="208"/>
      <c r="X18" s="268">
        <v>8.6078399999999995</v>
      </c>
      <c r="Y18" s="229"/>
      <c r="Z18" s="208">
        <v>238.00068999999999</v>
      </c>
      <c r="AA18" s="200">
        <v>124.19987999999999</v>
      </c>
      <c r="AB18" s="229">
        <f t="shared" si="5"/>
        <v>52.184672237714935</v>
      </c>
      <c r="AC18" s="224"/>
      <c r="AD18" s="236"/>
      <c r="AE18" s="242"/>
      <c r="AF18" s="200"/>
      <c r="AG18" s="355">
        <f t="shared" si="6"/>
        <v>681.80069000000003</v>
      </c>
      <c r="AH18" s="353">
        <f t="shared" si="6"/>
        <v>266.80989999999997</v>
      </c>
      <c r="AI18" s="245">
        <f t="shared" si="10"/>
        <v>39.133122613882946</v>
      </c>
      <c r="AJ18" s="56">
        <f t="shared" si="11"/>
        <v>-414.99079000000006</v>
      </c>
      <c r="AK18" s="154" t="s">
        <v>71</v>
      </c>
      <c r="AL18" s="219" t="s">
        <v>71</v>
      </c>
      <c r="AM18" s="255">
        <v>1756</v>
      </c>
      <c r="AN18" s="58">
        <v>1026</v>
      </c>
      <c r="AO18" s="256">
        <f t="shared" si="12"/>
        <v>58.428246013667426</v>
      </c>
      <c r="AP18" s="59"/>
      <c r="AQ18" s="260"/>
      <c r="AR18" s="263">
        <v>20</v>
      </c>
      <c r="AS18" s="97"/>
      <c r="AT18" s="187">
        <f t="shared" si="17"/>
        <v>0</v>
      </c>
      <c r="AU18" s="266">
        <v>19</v>
      </c>
      <c r="AV18" s="267">
        <v>10</v>
      </c>
      <c r="AW18" s="208">
        <v>4.4000000000000004</v>
      </c>
      <c r="AX18" s="268">
        <v>2.5</v>
      </c>
      <c r="AY18" s="208">
        <v>59.4</v>
      </c>
      <c r="AZ18" s="271">
        <v>34.988</v>
      </c>
      <c r="BA18" s="279"/>
      <c r="BB18" s="280"/>
      <c r="BC18" s="75"/>
      <c r="BD18" s="279"/>
      <c r="BE18" s="280"/>
      <c r="BF18" s="279"/>
      <c r="BG18" s="280"/>
      <c r="BH18" s="279"/>
      <c r="BI18" s="280"/>
      <c r="BJ18" s="219" t="s">
        <v>71</v>
      </c>
      <c r="BK18" s="279">
        <v>1357</v>
      </c>
      <c r="BL18" s="430"/>
      <c r="BM18" s="436">
        <v>25</v>
      </c>
      <c r="BN18" s="437">
        <v>25</v>
      </c>
      <c r="BO18" s="432">
        <f t="shared" si="13"/>
        <v>3240.8</v>
      </c>
      <c r="BP18" s="385">
        <f t="shared" si="14"/>
        <v>1098.4880000000001</v>
      </c>
      <c r="BQ18" s="292">
        <f t="shared" si="7"/>
        <v>3922.6006900000002</v>
      </c>
      <c r="BR18" s="293">
        <f t="shared" si="7"/>
        <v>1365.2979</v>
      </c>
      <c r="BS18" s="386">
        <f t="shared" si="15"/>
        <v>34.805936364631599</v>
      </c>
      <c r="BT18" s="193">
        <f t="shared" si="8"/>
        <v>-2557.3027900000002</v>
      </c>
      <c r="BU18" s="86"/>
      <c r="BV18" s="86"/>
      <c r="BW18" s="86"/>
      <c r="BX18" s="86"/>
      <c r="BY18" s="86"/>
      <c r="BZ18" s="86"/>
      <c r="CA18" s="86"/>
      <c r="CB18" s="86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</row>
    <row r="19" spans="1:1004">
      <c r="A19" s="175" t="s">
        <v>72</v>
      </c>
      <c r="B19" s="199">
        <v>145</v>
      </c>
      <c r="C19" s="200">
        <v>86.541910000000001</v>
      </c>
      <c r="D19" s="52">
        <f t="shared" si="0"/>
        <v>59.684075862068966</v>
      </c>
      <c r="E19" s="208">
        <v>65</v>
      </c>
      <c r="F19" s="200">
        <v>21.974080000000001</v>
      </c>
      <c r="G19" s="229">
        <f t="shared" si="18"/>
        <v>33.806276923076922</v>
      </c>
      <c r="H19" s="208">
        <v>60</v>
      </c>
      <c r="I19" s="200">
        <v>2.8780100000000002</v>
      </c>
      <c r="J19" s="229">
        <f t="shared" si="2"/>
        <v>4.7966833333333332</v>
      </c>
      <c r="K19" s="199">
        <v>855.2</v>
      </c>
      <c r="L19" s="200">
        <v>113.45518</v>
      </c>
      <c r="M19" s="229">
        <f t="shared" si="3"/>
        <v>13.266508419083253</v>
      </c>
      <c r="N19" s="208">
        <v>1</v>
      </c>
      <c r="O19" s="200">
        <v>40.150799999999997</v>
      </c>
      <c r="P19" s="229">
        <f t="shared" si="4"/>
        <v>4015.0799999999995</v>
      </c>
      <c r="Q19" s="229">
        <f t="shared" si="9"/>
        <v>153.60597999999999</v>
      </c>
      <c r="R19" s="219" t="s">
        <v>72</v>
      </c>
      <c r="S19" s="208"/>
      <c r="T19" s="200"/>
      <c r="U19" s="229"/>
      <c r="V19" s="160" t="s">
        <v>72</v>
      </c>
      <c r="W19" s="208">
        <v>5</v>
      </c>
      <c r="X19" s="268"/>
      <c r="Y19" s="229">
        <f t="shared" si="16"/>
        <v>0</v>
      </c>
      <c r="Z19" s="208">
        <v>303.83067999999997</v>
      </c>
      <c r="AA19" s="200">
        <v>158.55305999999999</v>
      </c>
      <c r="AB19" s="229">
        <f t="shared" si="5"/>
        <v>52.184677334099369</v>
      </c>
      <c r="AC19" s="224"/>
      <c r="AD19" s="236"/>
      <c r="AE19" s="242"/>
      <c r="AF19" s="200"/>
      <c r="AG19" s="355">
        <f t="shared" si="6"/>
        <v>1435.0306800000001</v>
      </c>
      <c r="AH19" s="353">
        <f t="shared" si="6"/>
        <v>423.55304000000001</v>
      </c>
      <c r="AI19" s="245">
        <f t="shared" si="10"/>
        <v>29.515260259104704</v>
      </c>
      <c r="AJ19" s="56">
        <f t="shared" si="11"/>
        <v>-1011.4776400000001</v>
      </c>
      <c r="AK19" s="154" t="s">
        <v>72</v>
      </c>
      <c r="AL19" s="219" t="s">
        <v>72</v>
      </c>
      <c r="AM19" s="255">
        <v>1246</v>
      </c>
      <c r="AN19" s="58">
        <v>732</v>
      </c>
      <c r="AO19" s="256">
        <f t="shared" si="12"/>
        <v>58.747993579454253</v>
      </c>
      <c r="AP19" s="59"/>
      <c r="AQ19" s="260"/>
      <c r="AR19" s="263"/>
      <c r="AS19" s="97"/>
      <c r="AT19" s="187"/>
      <c r="AU19" s="266">
        <v>19</v>
      </c>
      <c r="AV19" s="267">
        <v>10</v>
      </c>
      <c r="AW19" s="208">
        <v>5.4</v>
      </c>
      <c r="AX19" s="268">
        <v>3</v>
      </c>
      <c r="AY19" s="208">
        <v>59.4</v>
      </c>
      <c r="AZ19" s="271">
        <v>29.565999999999999</v>
      </c>
      <c r="BA19" s="279"/>
      <c r="BB19" s="280"/>
      <c r="BC19" s="75"/>
      <c r="BD19" s="279"/>
      <c r="BE19" s="280"/>
      <c r="BF19" s="279"/>
      <c r="BG19" s="280"/>
      <c r="BH19" s="279"/>
      <c r="BI19" s="280"/>
      <c r="BJ19" s="219" t="s">
        <v>72</v>
      </c>
      <c r="BK19" s="279"/>
      <c r="BL19" s="430"/>
      <c r="BM19" s="436">
        <v>21</v>
      </c>
      <c r="BN19" s="437">
        <v>21</v>
      </c>
      <c r="BO19" s="432">
        <f t="shared" si="13"/>
        <v>1350.8000000000002</v>
      </c>
      <c r="BP19" s="385">
        <f t="shared" si="14"/>
        <v>795.56600000000003</v>
      </c>
      <c r="BQ19" s="292">
        <f t="shared" si="7"/>
        <v>2785.83068</v>
      </c>
      <c r="BR19" s="293">
        <f t="shared" si="7"/>
        <v>1219.11904</v>
      </c>
      <c r="BS19" s="386">
        <f t="shared" si="15"/>
        <v>43.761419125443766</v>
      </c>
      <c r="BT19" s="193">
        <f t="shared" si="8"/>
        <v>-1566.71164</v>
      </c>
      <c r="BU19" s="86"/>
      <c r="BV19" s="86"/>
      <c r="BW19" s="86"/>
      <c r="BX19" s="86"/>
      <c r="BY19" s="86"/>
      <c r="BZ19" s="86"/>
      <c r="CA19" s="86"/>
      <c r="CB19" s="86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  <c r="ALN19" s="147"/>
      <c r="ALO19" s="147"/>
      <c r="ALP19" s="147"/>
    </row>
    <row r="20" spans="1:1004">
      <c r="A20" s="175" t="s">
        <v>73</v>
      </c>
      <c r="B20" s="199">
        <v>171</v>
      </c>
      <c r="C20" s="200">
        <v>99.66413</v>
      </c>
      <c r="D20" s="52">
        <f t="shared" si="0"/>
        <v>58.28311695906433</v>
      </c>
      <c r="E20" s="208">
        <v>20</v>
      </c>
      <c r="F20" s="200">
        <v>4.7234999999999996</v>
      </c>
      <c r="G20" s="229">
        <f t="shared" si="18"/>
        <v>23.617499999999996</v>
      </c>
      <c r="H20" s="208">
        <v>132</v>
      </c>
      <c r="I20" s="200">
        <v>18.299250000000001</v>
      </c>
      <c r="J20" s="229">
        <f t="shared" si="2"/>
        <v>13.863068181818184</v>
      </c>
      <c r="K20" s="208">
        <v>574</v>
      </c>
      <c r="L20" s="200">
        <v>193.58518000000001</v>
      </c>
      <c r="M20" s="229">
        <f t="shared" si="3"/>
        <v>33.725641114982579</v>
      </c>
      <c r="N20" s="208">
        <v>19</v>
      </c>
      <c r="O20" s="200">
        <v>-0.44400000000000001</v>
      </c>
      <c r="P20" s="229">
        <f t="shared" si="4"/>
        <v>-2.3368421052631581</v>
      </c>
      <c r="Q20" s="229">
        <f t="shared" si="9"/>
        <v>193.14118000000002</v>
      </c>
      <c r="R20" s="219" t="s">
        <v>73</v>
      </c>
      <c r="S20" s="208"/>
      <c r="T20" s="200">
        <v>182</v>
      </c>
      <c r="U20" s="230"/>
      <c r="V20" s="160" t="s">
        <v>73</v>
      </c>
      <c r="W20" s="208"/>
      <c r="X20" s="268">
        <v>7.37</v>
      </c>
      <c r="Y20" s="229"/>
      <c r="Z20" s="208">
        <v>1068.4712099999999</v>
      </c>
      <c r="AA20" s="200">
        <v>557.57812000000001</v>
      </c>
      <c r="AB20" s="229">
        <f t="shared" si="5"/>
        <v>52.184664854002015</v>
      </c>
      <c r="AC20" s="224"/>
      <c r="AD20" s="236"/>
      <c r="AE20" s="242"/>
      <c r="AF20" s="200"/>
      <c r="AG20" s="355">
        <f t="shared" si="6"/>
        <v>1984.4712099999999</v>
      </c>
      <c r="AH20" s="353">
        <f t="shared" si="6"/>
        <v>1062.7761800000001</v>
      </c>
      <c r="AI20" s="245">
        <f t="shared" si="10"/>
        <v>53.55462828810704</v>
      </c>
      <c r="AJ20" s="56">
        <f t="shared" si="11"/>
        <v>-921.69502999999986</v>
      </c>
      <c r="AK20" s="154" t="s">
        <v>73</v>
      </c>
      <c r="AL20" s="219" t="s">
        <v>73</v>
      </c>
      <c r="AM20" s="255">
        <v>3692</v>
      </c>
      <c r="AN20" s="58">
        <v>2165</v>
      </c>
      <c r="AO20" s="256">
        <f t="shared" si="12"/>
        <v>58.640303358613224</v>
      </c>
      <c r="AP20" s="59"/>
      <c r="AQ20" s="260"/>
      <c r="AR20" s="263">
        <v>51</v>
      </c>
      <c r="AS20" s="97"/>
      <c r="AT20" s="187">
        <f t="shared" si="17"/>
        <v>0</v>
      </c>
      <c r="AU20" s="266">
        <v>46</v>
      </c>
      <c r="AV20" s="267">
        <v>24</v>
      </c>
      <c r="AW20" s="208">
        <v>10.5</v>
      </c>
      <c r="AX20" s="268">
        <v>5.95</v>
      </c>
      <c r="AY20" s="208">
        <v>148.6</v>
      </c>
      <c r="AZ20" s="271">
        <v>86.875559999999993</v>
      </c>
      <c r="BA20" s="279"/>
      <c r="BB20" s="280"/>
      <c r="BC20" s="75"/>
      <c r="BD20" s="279"/>
      <c r="BE20" s="280"/>
      <c r="BF20" s="279"/>
      <c r="BG20" s="280"/>
      <c r="BH20" s="279"/>
      <c r="BI20" s="280"/>
      <c r="BJ20" s="219" t="s">
        <v>73</v>
      </c>
      <c r="BK20" s="279">
        <v>423</v>
      </c>
      <c r="BL20" s="430"/>
      <c r="BM20" s="436">
        <v>27</v>
      </c>
      <c r="BN20" s="437">
        <v>27</v>
      </c>
      <c r="BO20" s="432">
        <f t="shared" si="13"/>
        <v>4398.1000000000004</v>
      </c>
      <c r="BP20" s="385">
        <f t="shared" si="14"/>
        <v>2308.8255599999998</v>
      </c>
      <c r="BQ20" s="292">
        <f t="shared" si="7"/>
        <v>6382.5712100000001</v>
      </c>
      <c r="BR20" s="293">
        <f t="shared" si="7"/>
        <v>3371.6017400000001</v>
      </c>
      <c r="BS20" s="386">
        <f t="shared" si="15"/>
        <v>52.82513314880822</v>
      </c>
      <c r="BT20" s="193">
        <f t="shared" si="8"/>
        <v>-3010.96947</v>
      </c>
      <c r="BU20" s="86"/>
      <c r="BV20" s="86"/>
      <c r="BW20" s="86"/>
      <c r="BX20" s="86"/>
      <c r="BY20" s="86"/>
      <c r="BZ20" s="86"/>
      <c r="CA20" s="86"/>
      <c r="CB20" s="86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  <c r="ALN20" s="147"/>
      <c r="ALO20" s="147"/>
      <c r="ALP20" s="147"/>
    </row>
    <row r="21" spans="1:1004">
      <c r="A21" s="175" t="s">
        <v>74</v>
      </c>
      <c r="B21" s="199">
        <v>97</v>
      </c>
      <c r="C21" s="200">
        <v>80.347070000000002</v>
      </c>
      <c r="D21" s="52">
        <f t="shared" si="0"/>
        <v>82.832030927835049</v>
      </c>
      <c r="E21" s="208">
        <v>131</v>
      </c>
      <c r="F21" s="200">
        <v>140.935</v>
      </c>
      <c r="G21" s="229">
        <f t="shared" si="18"/>
        <v>107.58396946564885</v>
      </c>
      <c r="H21" s="208">
        <v>51</v>
      </c>
      <c r="I21" s="200">
        <v>4.5839999999999996</v>
      </c>
      <c r="J21" s="229">
        <f t="shared" si="2"/>
        <v>8.9882352941176471</v>
      </c>
      <c r="K21" s="208">
        <v>70</v>
      </c>
      <c r="L21" s="200">
        <v>49.912320000000001</v>
      </c>
      <c r="M21" s="229">
        <f t="shared" si="3"/>
        <v>71.303314285714293</v>
      </c>
      <c r="N21" s="208">
        <v>212</v>
      </c>
      <c r="O21" s="200">
        <v>64.350999999999999</v>
      </c>
      <c r="P21" s="229">
        <f t="shared" si="4"/>
        <v>30.354245283018866</v>
      </c>
      <c r="Q21" s="229">
        <f t="shared" si="9"/>
        <v>114.26331999999999</v>
      </c>
      <c r="R21" s="219" t="s">
        <v>74</v>
      </c>
      <c r="S21" s="208"/>
      <c r="T21" s="200"/>
      <c r="U21" s="230"/>
      <c r="V21" s="160" t="s">
        <v>74</v>
      </c>
      <c r="W21" s="208">
        <v>1</v>
      </c>
      <c r="X21" s="268"/>
      <c r="Y21" s="229">
        <f t="shared" si="16"/>
        <v>0</v>
      </c>
      <c r="Z21" s="208">
        <v>187.36224000000001</v>
      </c>
      <c r="AA21" s="200">
        <v>97.774320000000003</v>
      </c>
      <c r="AB21" s="229">
        <f t="shared" si="5"/>
        <v>52.184645102449664</v>
      </c>
      <c r="AC21" s="224"/>
      <c r="AD21" s="236"/>
      <c r="AE21" s="242"/>
      <c r="AF21" s="200"/>
      <c r="AG21" s="355">
        <f t="shared" si="6"/>
        <v>749.36224000000004</v>
      </c>
      <c r="AH21" s="353">
        <f t="shared" si="6"/>
        <v>437.90370999999999</v>
      </c>
      <c r="AI21" s="245">
        <f t="shared" si="10"/>
        <v>58.436852916421302</v>
      </c>
      <c r="AJ21" s="56">
        <f t="shared" si="11"/>
        <v>-311.45853000000005</v>
      </c>
      <c r="AK21" s="154" t="s">
        <v>74</v>
      </c>
      <c r="AL21" s="219" t="s">
        <v>74</v>
      </c>
      <c r="AM21" s="255">
        <v>799</v>
      </c>
      <c r="AN21" s="58">
        <v>469</v>
      </c>
      <c r="AO21" s="256">
        <f t="shared" si="12"/>
        <v>58.698372966207756</v>
      </c>
      <c r="AP21" s="59"/>
      <c r="AQ21" s="260"/>
      <c r="AR21" s="263"/>
      <c r="AS21" s="97"/>
      <c r="AT21" s="187"/>
      <c r="AU21" s="266">
        <v>11</v>
      </c>
      <c r="AV21" s="267">
        <v>6</v>
      </c>
      <c r="AW21" s="208">
        <v>2.2999999999999998</v>
      </c>
      <c r="AX21" s="268">
        <v>1.3</v>
      </c>
      <c r="AY21" s="208">
        <v>59.4</v>
      </c>
      <c r="AZ21" s="271">
        <v>59.4</v>
      </c>
      <c r="BA21" s="279"/>
      <c r="BB21" s="280"/>
      <c r="BC21" s="75"/>
      <c r="BD21" s="279"/>
      <c r="BE21" s="280"/>
      <c r="BF21" s="279"/>
      <c r="BG21" s="280"/>
      <c r="BH21" s="279"/>
      <c r="BI21" s="280"/>
      <c r="BJ21" s="219" t="s">
        <v>74</v>
      </c>
      <c r="BK21" s="279"/>
      <c r="BL21" s="430"/>
      <c r="BM21" s="436">
        <v>215</v>
      </c>
      <c r="BN21" s="437">
        <v>115</v>
      </c>
      <c r="BO21" s="432">
        <f t="shared" si="13"/>
        <v>1086.6999999999998</v>
      </c>
      <c r="BP21" s="385">
        <f t="shared" si="14"/>
        <v>650.70000000000005</v>
      </c>
      <c r="BQ21" s="292">
        <f t="shared" si="7"/>
        <v>1836.0622399999997</v>
      </c>
      <c r="BR21" s="293">
        <f t="shared" si="7"/>
        <v>1088.6037100000001</v>
      </c>
      <c r="BS21" s="386">
        <f t="shared" si="15"/>
        <v>59.29013114500956</v>
      </c>
      <c r="BT21" s="193">
        <f t="shared" si="8"/>
        <v>-747.45852999999966</v>
      </c>
      <c r="BU21" s="86"/>
      <c r="BV21" s="86"/>
      <c r="BW21" s="86"/>
      <c r="BX21" s="86"/>
      <c r="BY21" s="86"/>
      <c r="BZ21" s="86"/>
      <c r="CA21" s="86"/>
      <c r="CB21" s="86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  <c r="ALN21" s="147"/>
      <c r="ALO21" s="147"/>
      <c r="ALP21" s="147"/>
    </row>
    <row r="22" spans="1:1004" ht="12" thickBot="1">
      <c r="A22" s="178" t="s">
        <v>75</v>
      </c>
      <c r="B22" s="201">
        <v>116.6978</v>
      </c>
      <c r="C22" s="202">
        <v>71.056139999999999</v>
      </c>
      <c r="D22" s="391">
        <f t="shared" si="0"/>
        <v>60.889014188785055</v>
      </c>
      <c r="E22" s="210">
        <v>14</v>
      </c>
      <c r="F22" s="202">
        <v>21.773409999999998</v>
      </c>
      <c r="G22" s="356">
        <f t="shared" si="18"/>
        <v>155.52435714285713</v>
      </c>
      <c r="H22" s="210">
        <v>54</v>
      </c>
      <c r="I22" s="202">
        <v>7.2601199999999997</v>
      </c>
      <c r="J22" s="356">
        <f t="shared" si="2"/>
        <v>13.444666666666667</v>
      </c>
      <c r="K22" s="216">
        <v>281</v>
      </c>
      <c r="L22" s="348">
        <v>29.094639999999998</v>
      </c>
      <c r="M22" s="356">
        <f t="shared" si="3"/>
        <v>10.353964412811386</v>
      </c>
      <c r="N22" s="216">
        <v>1</v>
      </c>
      <c r="O22" s="348">
        <v>1.9640000000000001E-2</v>
      </c>
      <c r="P22" s="356">
        <f t="shared" si="4"/>
        <v>1.9640000000000002</v>
      </c>
      <c r="Q22" s="356">
        <f t="shared" si="9"/>
        <v>29.114279999999997</v>
      </c>
      <c r="R22" s="220" t="s">
        <v>75</v>
      </c>
      <c r="S22" s="216"/>
      <c r="T22" s="349"/>
      <c r="U22" s="392"/>
      <c r="V22" s="163" t="s">
        <v>75</v>
      </c>
      <c r="W22" s="232">
        <v>10</v>
      </c>
      <c r="X22" s="351"/>
      <c r="Y22" s="229">
        <f t="shared" si="16"/>
        <v>0</v>
      </c>
      <c r="Z22" s="232">
        <v>293.7029</v>
      </c>
      <c r="AA22" s="349">
        <v>153.26796999999999</v>
      </c>
      <c r="AB22" s="356">
        <f t="shared" si="5"/>
        <v>52.18469752937407</v>
      </c>
      <c r="AC22" s="237"/>
      <c r="AD22" s="238"/>
      <c r="AE22" s="393"/>
      <c r="AF22" s="348"/>
      <c r="AG22" s="394">
        <f t="shared" si="6"/>
        <v>770.40070000000003</v>
      </c>
      <c r="AH22" s="347">
        <f t="shared" si="6"/>
        <v>282.47191999999995</v>
      </c>
      <c r="AI22" s="468">
        <f t="shared" si="10"/>
        <v>36.665584545808429</v>
      </c>
      <c r="AJ22" s="95">
        <f t="shared" si="11"/>
        <v>-487.92878000000007</v>
      </c>
      <c r="AK22" s="395" t="s">
        <v>75</v>
      </c>
      <c r="AL22" s="220" t="s">
        <v>75</v>
      </c>
      <c r="AM22" s="257">
        <v>1843</v>
      </c>
      <c r="AN22" s="122">
        <v>1074</v>
      </c>
      <c r="AO22" s="396">
        <f t="shared" si="12"/>
        <v>58.274552360282151</v>
      </c>
      <c r="AP22" s="397"/>
      <c r="AQ22" s="398"/>
      <c r="AR22" s="264">
        <v>16</v>
      </c>
      <c r="AS22" s="126"/>
      <c r="AT22" s="399">
        <f t="shared" si="17"/>
        <v>0</v>
      </c>
      <c r="AU22" s="400">
        <v>20</v>
      </c>
      <c r="AV22" s="401">
        <v>10</v>
      </c>
      <c r="AW22" s="210">
        <v>3.9</v>
      </c>
      <c r="AX22" s="269">
        <v>2.2000000000000002</v>
      </c>
      <c r="AY22" s="210">
        <v>59.4</v>
      </c>
      <c r="AZ22" s="269">
        <v>27.892160000000001</v>
      </c>
      <c r="BA22" s="275"/>
      <c r="BB22" s="276"/>
      <c r="BC22" s="101"/>
      <c r="BD22" s="275"/>
      <c r="BE22" s="276"/>
      <c r="BF22" s="275"/>
      <c r="BG22" s="276"/>
      <c r="BH22" s="275"/>
      <c r="BI22" s="276"/>
      <c r="BJ22" s="220" t="s">
        <v>75</v>
      </c>
      <c r="BK22" s="275"/>
      <c r="BL22" s="431"/>
      <c r="BM22" s="441">
        <v>27</v>
      </c>
      <c r="BN22" s="442">
        <v>27</v>
      </c>
      <c r="BO22" s="432">
        <f t="shared" si="13"/>
        <v>1969.3000000000002</v>
      </c>
      <c r="BP22" s="385">
        <f t="shared" si="14"/>
        <v>1141.0921600000001</v>
      </c>
      <c r="BQ22" s="402">
        <f t="shared" si="7"/>
        <v>2739.7007000000003</v>
      </c>
      <c r="BR22" s="403">
        <f t="shared" si="7"/>
        <v>1423.5640800000001</v>
      </c>
      <c r="BS22" s="386">
        <f t="shared" si="15"/>
        <v>51.960569269482612</v>
      </c>
      <c r="BT22" s="404">
        <f t="shared" si="8"/>
        <v>-1316.1366200000002</v>
      </c>
      <c r="BU22" s="86"/>
      <c r="BV22" s="86"/>
      <c r="BW22" s="86"/>
      <c r="BX22" s="86"/>
      <c r="BY22" s="86"/>
      <c r="BZ22" s="86"/>
      <c r="CA22" s="86"/>
      <c r="CB22" s="86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  <c r="ALN22" s="147"/>
      <c r="ALO22" s="147"/>
      <c r="ALP22" s="147"/>
    </row>
    <row r="23" spans="1:1004" ht="12" thickBot="1">
      <c r="A23" s="405" t="s">
        <v>16</v>
      </c>
      <c r="B23" s="406">
        <f>SUM(B9:B22)</f>
        <v>6690.8353900000002</v>
      </c>
      <c r="C23" s="407">
        <f>SUM(C9:C22)</f>
        <v>4030.1714399999996</v>
      </c>
      <c r="D23" s="408">
        <f t="shared" si="0"/>
        <v>60.234204028146024</v>
      </c>
      <c r="E23" s="409">
        <f>SUM(E9:E22)</f>
        <v>676.5</v>
      </c>
      <c r="F23" s="407">
        <f>SUM(F9:F22)</f>
        <v>729.93787999999995</v>
      </c>
      <c r="G23" s="410">
        <f t="shared" si="18"/>
        <v>107.89916925351071</v>
      </c>
      <c r="H23" s="411">
        <f>SUM(H9:H22)</f>
        <v>1179.9578999999999</v>
      </c>
      <c r="I23" s="407">
        <f>SUM(I9:I22)</f>
        <v>195.6071</v>
      </c>
      <c r="J23" s="410">
        <f t="shared" si="2"/>
        <v>16.577464331566407</v>
      </c>
      <c r="K23" s="409">
        <f>SUM(K9:K22)</f>
        <v>7010.2</v>
      </c>
      <c r="L23" s="407">
        <f>SUM(L9:L22)</f>
        <v>2123.4463599999999</v>
      </c>
      <c r="M23" s="410">
        <f t="shared" si="3"/>
        <v>30.290809962625886</v>
      </c>
      <c r="N23" s="409">
        <f>SUM(N9:N22)</f>
        <v>821</v>
      </c>
      <c r="O23" s="407">
        <f>SUM(O9:O22)</f>
        <v>751.96553999999992</v>
      </c>
      <c r="P23" s="410">
        <f t="shared" si="4"/>
        <v>91.591417783191218</v>
      </c>
      <c r="Q23" s="452">
        <f t="shared" si="9"/>
        <v>2875.4119000000001</v>
      </c>
      <c r="R23" s="360" t="s">
        <v>16</v>
      </c>
      <c r="S23" s="406">
        <f>SUM(S9:S22)</f>
        <v>1845.5818199999999</v>
      </c>
      <c r="T23" s="407">
        <f>SUM(T9:T22)</f>
        <v>207.06083999999998</v>
      </c>
      <c r="U23" s="410"/>
      <c r="V23" s="412">
        <f>SUM(V9:V22)</f>
        <v>0</v>
      </c>
      <c r="W23" s="409">
        <f>SUM(W9:W22)</f>
        <v>67.599999999999994</v>
      </c>
      <c r="X23" s="407">
        <f>SUM(X9:X22)</f>
        <v>50.457839999999997</v>
      </c>
      <c r="Y23" s="410">
        <f>X23/W23*100</f>
        <v>74.641775147928996</v>
      </c>
      <c r="Z23" s="406">
        <f>SUM(Z9:Z22)</f>
        <v>9295.0677100000012</v>
      </c>
      <c r="AA23" s="407">
        <f>SUM(AA9:AA22)</f>
        <v>4904.5734300000013</v>
      </c>
      <c r="AB23" s="410">
        <f t="shared" si="5"/>
        <v>52.765333002614575</v>
      </c>
      <c r="AC23" s="411">
        <f t="shared" ref="AC23:AH23" si="19">SUM(AC9:AC22)</f>
        <v>0</v>
      </c>
      <c r="AD23" s="413">
        <f t="shared" si="19"/>
        <v>11.200000000000001</v>
      </c>
      <c r="AE23" s="420">
        <f t="shared" si="19"/>
        <v>100</v>
      </c>
      <c r="AF23" s="414">
        <f t="shared" si="19"/>
        <v>100.00039</v>
      </c>
      <c r="AG23" s="415">
        <f t="shared" si="19"/>
        <v>27686.742819999999</v>
      </c>
      <c r="AH23" s="416">
        <f t="shared" si="19"/>
        <v>13104.420820000003</v>
      </c>
      <c r="AI23" s="469">
        <f t="shared" si="10"/>
        <v>47.33103097462876</v>
      </c>
      <c r="AJ23" s="470">
        <f t="shared" si="11"/>
        <v>-14582.321999999996</v>
      </c>
      <c r="AK23" s="412">
        <f>SUM(AK9:AK22)</f>
        <v>0</v>
      </c>
      <c r="AL23" s="360" t="s">
        <v>16</v>
      </c>
      <c r="AM23" s="420">
        <f>SUM(AM9:AM22)</f>
        <v>33743</v>
      </c>
      <c r="AN23" s="421">
        <f>SUM(AN9:AN22)</f>
        <v>19684</v>
      </c>
      <c r="AO23" s="422">
        <v>100</v>
      </c>
      <c r="AP23" s="423">
        <f>SUM(AP9:AP22)</f>
        <v>0</v>
      </c>
      <c r="AQ23" s="419">
        <f>SUM(AQ9:AQ22)</f>
        <v>0</v>
      </c>
      <c r="AR23" s="411">
        <f>SUM(AR9:AR22)</f>
        <v>200</v>
      </c>
      <c r="AS23" s="424">
        <f>SUM(AS9:AS22)</f>
        <v>0</v>
      </c>
      <c r="AT23" s="425">
        <f t="shared" si="17"/>
        <v>0</v>
      </c>
      <c r="AU23" s="411">
        <f t="shared" ref="AU23:BB23" si="20">SUM(AU9:AU22)</f>
        <v>1144.5</v>
      </c>
      <c r="AV23" s="414">
        <f t="shared" si="20"/>
        <v>598.5</v>
      </c>
      <c r="AW23" s="411">
        <f t="shared" si="20"/>
        <v>72.7</v>
      </c>
      <c r="AX23" s="414">
        <f t="shared" si="20"/>
        <v>40.950000000000003</v>
      </c>
      <c r="AY23" s="411">
        <f t="shared" si="20"/>
        <v>1248.2</v>
      </c>
      <c r="AZ23" s="414">
        <f t="shared" si="20"/>
        <v>855.76180999999997</v>
      </c>
      <c r="BA23" s="411">
        <f t="shared" si="20"/>
        <v>3276</v>
      </c>
      <c r="BB23" s="414">
        <f t="shared" si="20"/>
        <v>0</v>
      </c>
      <c r="BC23" s="426"/>
      <c r="BD23" s="411">
        <f t="shared" ref="BD23:BR23" si="21">SUM(BD9:BD22)</f>
        <v>27</v>
      </c>
      <c r="BE23" s="414">
        <f t="shared" si="21"/>
        <v>0</v>
      </c>
      <c r="BF23" s="411">
        <f t="shared" si="21"/>
        <v>268</v>
      </c>
      <c r="BG23" s="414">
        <f t="shared" si="21"/>
        <v>0</v>
      </c>
      <c r="BH23" s="411">
        <f t="shared" si="21"/>
        <v>1504</v>
      </c>
      <c r="BI23" s="414">
        <f t="shared" si="21"/>
        <v>1504</v>
      </c>
      <c r="BJ23" s="360" t="s">
        <v>16</v>
      </c>
      <c r="BK23" s="411">
        <f t="shared" ref="BK23:BN23" si="22">SUM(BK9:BK22)</f>
        <v>2097</v>
      </c>
      <c r="BL23" s="434">
        <f t="shared" si="22"/>
        <v>0</v>
      </c>
      <c r="BM23" s="411">
        <f t="shared" si="22"/>
        <v>780</v>
      </c>
      <c r="BN23" s="428">
        <f t="shared" si="22"/>
        <v>500</v>
      </c>
      <c r="BO23" s="423">
        <f t="shared" si="21"/>
        <v>44360.400000000009</v>
      </c>
      <c r="BP23" s="407">
        <f t="shared" si="21"/>
        <v>23183.211810000004</v>
      </c>
      <c r="BQ23" s="450">
        <f t="shared" si="21"/>
        <v>72047.142819999994</v>
      </c>
      <c r="BR23" s="451">
        <f t="shared" si="21"/>
        <v>36287.632630000007</v>
      </c>
      <c r="BS23" s="386">
        <f t="shared" si="15"/>
        <v>50.366511716723771</v>
      </c>
      <c r="BT23" s="414">
        <f>SUM(BT9:BT22)</f>
        <v>-35759.510190000001</v>
      </c>
      <c r="BU23" s="86"/>
      <c r="BV23" s="86"/>
      <c r="BW23" s="86"/>
      <c r="BX23" s="86"/>
      <c r="BY23" s="86"/>
      <c r="BZ23" s="86"/>
      <c r="CA23" s="86"/>
      <c r="CB23" s="86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</row>
    <row r="24" spans="1:1004">
      <c r="AH24" s="164"/>
      <c r="BQ24" s="165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</row>
    <row r="25" spans="1:1004">
      <c r="D25" s="166"/>
      <c r="E25" s="166"/>
      <c r="F25" s="166"/>
      <c r="G25" s="166"/>
      <c r="AG25" s="164"/>
      <c r="AH25" s="165"/>
      <c r="BQ25" s="141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</row>
    <row r="26" spans="1:1004" ht="12.75">
      <c r="A26" s="1" t="s">
        <v>76</v>
      </c>
      <c r="C26" s="16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</row>
    <row r="27" spans="1:1004">
      <c r="B27" s="168"/>
      <c r="C27" s="168"/>
      <c r="E27" s="165"/>
      <c r="H27" s="168"/>
      <c r="I27" s="168"/>
      <c r="N27" s="168"/>
      <c r="O27" s="168"/>
      <c r="S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H27" s="168"/>
      <c r="AI27" s="168"/>
      <c r="AQ27" s="168"/>
      <c r="AR27" s="168"/>
      <c r="AS27" s="168"/>
      <c r="AT27" s="168"/>
      <c r="AU27" s="168"/>
      <c r="AV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K27" s="168"/>
      <c r="BL27" s="168"/>
      <c r="BM27" s="168"/>
      <c r="BN27" s="168"/>
      <c r="BO27" s="168"/>
      <c r="BP27" s="168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</row>
    <row r="28" spans="1:1004">
      <c r="C28" s="164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</row>
    <row r="29" spans="1:1004">
      <c r="C29" s="164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</row>
    <row r="30" spans="1:1004">
      <c r="C30" s="164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</row>
    <row r="31" spans="1:1004">
      <c r="C31" s="164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</row>
    <row r="32" spans="1:1004">
      <c r="C32" s="164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  <c r="ALN32" s="147"/>
      <c r="ALO32" s="147"/>
      <c r="ALP32" s="147"/>
    </row>
    <row r="33" spans="3:3" s="147" customFormat="1">
      <c r="C33" s="164"/>
    </row>
    <row r="34" spans="3:3" s="147" customFormat="1">
      <c r="C34" s="164"/>
    </row>
    <row r="35" spans="3:3" s="147" customFormat="1">
      <c r="C35" s="164"/>
    </row>
    <row r="36" spans="3:3" s="147" customFormat="1">
      <c r="C36" s="164"/>
    </row>
    <row r="37" spans="3:3" s="147" customFormat="1">
      <c r="C37" s="164"/>
    </row>
    <row r="38" spans="3:3" s="147" customFormat="1">
      <c r="C38" s="164"/>
    </row>
    <row r="39" spans="3:3" s="147" customFormat="1">
      <c r="C39" s="164"/>
    </row>
    <row r="40" spans="3:3" s="147" customFormat="1">
      <c r="C40" s="164"/>
    </row>
    <row r="41" spans="3:3" s="147" customFormat="1">
      <c r="C41" s="164"/>
    </row>
    <row r="42" spans="3:3" s="147" customFormat="1">
      <c r="C42" s="164"/>
    </row>
    <row r="43" spans="3:3" s="147" customFormat="1">
      <c r="C43" s="169"/>
    </row>
  </sheetData>
  <mergeCells count="33">
    <mergeCell ref="S7:T7"/>
    <mergeCell ref="Z7:AA7"/>
    <mergeCell ref="AW6:AX7"/>
    <mergeCell ref="AY6:AZ7"/>
    <mergeCell ref="BA6:BB7"/>
    <mergeCell ref="AU6:AV7"/>
    <mergeCell ref="AC7:AD7"/>
    <mergeCell ref="B7:C7"/>
    <mergeCell ref="E7:F7"/>
    <mergeCell ref="H7:I7"/>
    <mergeCell ref="K7:L7"/>
    <mergeCell ref="N7:O7"/>
    <mergeCell ref="BK6:BL7"/>
    <mergeCell ref="BM6:BN7"/>
    <mergeCell ref="BO6:BP7"/>
    <mergeCell ref="BD6:BE7"/>
    <mergeCell ref="BF6:BG7"/>
    <mergeCell ref="A4:BS4"/>
    <mergeCell ref="B6:C6"/>
    <mergeCell ref="E6:F6"/>
    <mergeCell ref="H6:I6"/>
    <mergeCell ref="K6:L6"/>
    <mergeCell ref="N6:O6"/>
    <mergeCell ref="S6:T6"/>
    <mergeCell ref="W6:X7"/>
    <mergeCell ref="Z6:AA6"/>
    <mergeCell ref="AC6:AD6"/>
    <mergeCell ref="BH6:BI7"/>
    <mergeCell ref="AE6:AF7"/>
    <mergeCell ref="AK6:AK7"/>
    <mergeCell ref="AM6:AO7"/>
    <mergeCell ref="AP6:AQ7"/>
    <mergeCell ref="AR6:AT7"/>
  </mergeCells>
  <pageMargins left="0.23622047244094491" right="0.23622047244094491" top="0.74803149606299213" bottom="0.74803149606299213" header="0.31496062992125984" footer="0.31496062992125984"/>
  <pageSetup paperSize="9" scale="9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IG37"/>
  <sheetViews>
    <sheetView workbookViewId="0">
      <selection activeCell="C41" sqref="C41"/>
    </sheetView>
  </sheetViews>
  <sheetFormatPr defaultRowHeight="11.25"/>
  <cols>
    <col min="1" max="1" width="30" style="146" customWidth="1"/>
    <col min="2" max="917" width="8.5" style="146" customWidth="1"/>
    <col min="918" max="918" width="9" style="147" customWidth="1"/>
    <col min="919" max="16384" width="9" style="147"/>
  </cols>
  <sheetData>
    <row r="1" spans="1:917"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</row>
    <row r="2" spans="1:917"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</row>
    <row r="3" spans="1:917"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47"/>
      <c r="BY3" s="147"/>
      <c r="BZ3" s="147"/>
      <c r="CA3" s="147"/>
      <c r="CB3" s="147"/>
      <c r="CC3" s="147"/>
      <c r="CD3" s="147"/>
      <c r="CE3" s="147"/>
      <c r="CF3" s="147"/>
      <c r="CG3" s="147"/>
      <c r="CH3" s="147"/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</row>
    <row r="4" spans="1:917" ht="18.75">
      <c r="A4" s="471" t="s">
        <v>101</v>
      </c>
      <c r="B4" s="471"/>
      <c r="C4" s="472"/>
      <c r="D4" s="472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  <c r="BI4" s="147"/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7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</row>
    <row r="5" spans="1:917" ht="18.75">
      <c r="A5" s="473"/>
      <c r="B5" s="471"/>
      <c r="C5" s="472"/>
      <c r="D5" s="472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</row>
    <row r="6" spans="1:917" ht="18.75">
      <c r="A6" s="473" t="s">
        <v>67</v>
      </c>
      <c r="B6" s="472"/>
      <c r="C6" s="472"/>
      <c r="D6" s="472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  <c r="IU6" s="147"/>
      <c r="IV6" s="147"/>
      <c r="IW6" s="147"/>
      <c r="IX6" s="147"/>
      <c r="IY6" s="147"/>
      <c r="IZ6" s="147"/>
      <c r="JA6" s="147"/>
      <c r="JB6" s="147"/>
      <c r="JC6" s="147"/>
      <c r="JD6" s="147"/>
      <c r="JE6" s="147"/>
      <c r="JF6" s="147"/>
      <c r="JG6" s="147"/>
      <c r="JH6" s="147"/>
      <c r="JI6" s="147"/>
      <c r="JJ6" s="147"/>
      <c r="JK6" s="147"/>
      <c r="JL6" s="147"/>
      <c r="JM6" s="147"/>
      <c r="JN6" s="147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  <c r="LM6" s="147"/>
      <c r="LN6" s="147"/>
      <c r="LO6" s="147"/>
      <c r="LP6" s="147"/>
      <c r="LQ6" s="147"/>
      <c r="LR6" s="147"/>
      <c r="LS6" s="147"/>
      <c r="LT6" s="147"/>
      <c r="LU6" s="147"/>
      <c r="LV6" s="147"/>
      <c r="LW6" s="147"/>
      <c r="LX6" s="147"/>
      <c r="LY6" s="147"/>
      <c r="LZ6" s="147"/>
      <c r="MA6" s="147"/>
      <c r="MB6" s="147"/>
      <c r="MC6" s="147"/>
      <c r="MD6" s="147"/>
      <c r="ME6" s="147"/>
      <c r="MF6" s="147"/>
      <c r="MG6" s="147"/>
      <c r="MH6" s="147"/>
      <c r="MI6" s="147"/>
      <c r="MJ6" s="147"/>
      <c r="MK6" s="147"/>
      <c r="ML6" s="147"/>
      <c r="MM6" s="147"/>
      <c r="MN6" s="147"/>
      <c r="MO6" s="147"/>
      <c r="MP6" s="147"/>
      <c r="MQ6" s="147"/>
      <c r="MR6" s="147"/>
      <c r="MS6" s="147"/>
      <c r="MT6" s="147"/>
      <c r="MU6" s="147"/>
      <c r="MV6" s="147"/>
      <c r="MW6" s="147"/>
      <c r="MX6" s="147"/>
      <c r="MY6" s="147"/>
      <c r="MZ6" s="147"/>
      <c r="NA6" s="147"/>
      <c r="NB6" s="147"/>
      <c r="NC6" s="147"/>
      <c r="ND6" s="147"/>
      <c r="NE6" s="147"/>
      <c r="NF6" s="147"/>
      <c r="NG6" s="147"/>
      <c r="NH6" s="147"/>
      <c r="NI6" s="147"/>
      <c r="NJ6" s="147"/>
      <c r="NK6" s="147"/>
      <c r="NL6" s="147"/>
      <c r="NM6" s="147"/>
      <c r="NN6" s="147"/>
      <c r="NO6" s="147"/>
      <c r="NP6" s="147"/>
      <c r="NQ6" s="147"/>
      <c r="NR6" s="147"/>
      <c r="NS6" s="147"/>
      <c r="NT6" s="147"/>
      <c r="NU6" s="147"/>
      <c r="NV6" s="147"/>
      <c r="NW6" s="147"/>
      <c r="NX6" s="147"/>
      <c r="NY6" s="147"/>
      <c r="NZ6" s="147"/>
      <c r="OA6" s="147"/>
      <c r="OB6" s="147"/>
      <c r="OC6" s="147"/>
      <c r="OD6" s="147"/>
      <c r="OE6" s="147"/>
      <c r="OF6" s="147"/>
      <c r="OG6" s="147"/>
      <c r="OH6" s="147"/>
      <c r="OI6" s="147"/>
      <c r="OJ6" s="147"/>
      <c r="OK6" s="147"/>
      <c r="OL6" s="147"/>
      <c r="OM6" s="147"/>
      <c r="ON6" s="147"/>
      <c r="OO6" s="147"/>
      <c r="OP6" s="147"/>
      <c r="OQ6" s="147"/>
      <c r="OR6" s="147"/>
      <c r="OS6" s="147"/>
      <c r="OT6" s="147"/>
      <c r="OU6" s="147"/>
      <c r="OV6" s="147"/>
      <c r="OW6" s="147"/>
      <c r="OX6" s="147"/>
      <c r="OY6" s="147"/>
      <c r="OZ6" s="147"/>
      <c r="PA6" s="147"/>
      <c r="PB6" s="147"/>
      <c r="PC6" s="147"/>
      <c r="PD6" s="147"/>
      <c r="PE6" s="147"/>
      <c r="PF6" s="147"/>
      <c r="PG6" s="147"/>
      <c r="PH6" s="147"/>
      <c r="PI6" s="147"/>
      <c r="PJ6" s="147"/>
      <c r="PK6" s="147"/>
      <c r="PL6" s="147"/>
      <c r="PM6" s="147"/>
      <c r="PN6" s="147"/>
      <c r="PO6" s="147"/>
      <c r="PP6" s="147"/>
      <c r="PQ6" s="147"/>
      <c r="PR6" s="147"/>
      <c r="PS6" s="147"/>
      <c r="PT6" s="147"/>
      <c r="PU6" s="147"/>
      <c r="PV6" s="147"/>
      <c r="PW6" s="147"/>
      <c r="PX6" s="147"/>
      <c r="PY6" s="147"/>
      <c r="PZ6" s="147"/>
      <c r="QA6" s="147"/>
      <c r="QB6" s="147"/>
      <c r="QC6" s="147"/>
      <c r="QD6" s="147"/>
      <c r="QE6" s="147"/>
      <c r="QF6" s="147"/>
      <c r="QG6" s="147"/>
      <c r="QH6" s="147"/>
      <c r="QI6" s="147"/>
      <c r="QJ6" s="147"/>
      <c r="QK6" s="147"/>
      <c r="QL6" s="147"/>
      <c r="QM6" s="147"/>
      <c r="QN6" s="147"/>
      <c r="QO6" s="147"/>
      <c r="QP6" s="147"/>
      <c r="QQ6" s="147"/>
      <c r="QR6" s="147"/>
      <c r="QS6" s="147"/>
      <c r="QT6" s="147"/>
      <c r="QU6" s="147"/>
      <c r="QV6" s="147"/>
      <c r="QW6" s="147"/>
      <c r="QX6" s="147"/>
      <c r="QY6" s="147"/>
      <c r="QZ6" s="147"/>
      <c r="RA6" s="147"/>
      <c r="RB6" s="147"/>
      <c r="RC6" s="147"/>
      <c r="RD6" s="147"/>
      <c r="RE6" s="147"/>
      <c r="RF6" s="147"/>
      <c r="RG6" s="147"/>
      <c r="RH6" s="147"/>
      <c r="RI6" s="147"/>
      <c r="RJ6" s="147"/>
      <c r="RK6" s="147"/>
      <c r="RL6" s="147"/>
      <c r="RM6" s="147"/>
      <c r="RN6" s="147"/>
      <c r="RO6" s="147"/>
      <c r="RP6" s="147"/>
      <c r="RQ6" s="147"/>
      <c r="RR6" s="147"/>
      <c r="RS6" s="147"/>
      <c r="RT6" s="147"/>
      <c r="RU6" s="147"/>
      <c r="RV6" s="147"/>
      <c r="RW6" s="147"/>
      <c r="RX6" s="147"/>
      <c r="RY6" s="147"/>
      <c r="RZ6" s="147"/>
      <c r="SA6" s="147"/>
      <c r="SB6" s="147"/>
      <c r="SC6" s="147"/>
      <c r="SD6" s="147"/>
      <c r="SE6" s="147"/>
      <c r="SF6" s="147"/>
      <c r="SG6" s="147"/>
      <c r="SH6" s="147"/>
      <c r="SI6" s="147"/>
      <c r="SJ6" s="147"/>
      <c r="SK6" s="147"/>
      <c r="SL6" s="147"/>
      <c r="SM6" s="147"/>
      <c r="SN6" s="147"/>
      <c r="SO6" s="147"/>
      <c r="SP6" s="147"/>
      <c r="SQ6" s="147"/>
      <c r="SR6" s="147"/>
      <c r="SS6" s="147"/>
      <c r="ST6" s="147"/>
      <c r="SU6" s="147"/>
      <c r="SV6" s="147"/>
      <c r="SW6" s="147"/>
      <c r="SX6" s="147"/>
      <c r="SY6" s="147"/>
      <c r="SZ6" s="147"/>
      <c r="TA6" s="147"/>
      <c r="TB6" s="147"/>
      <c r="TC6" s="147"/>
      <c r="TD6" s="147"/>
      <c r="TE6" s="147"/>
      <c r="TF6" s="147"/>
      <c r="TG6" s="147"/>
      <c r="TH6" s="147"/>
      <c r="TI6" s="147"/>
      <c r="TJ6" s="147"/>
      <c r="TK6" s="147"/>
      <c r="TL6" s="147"/>
      <c r="TM6" s="147"/>
      <c r="TN6" s="147"/>
      <c r="TO6" s="147"/>
      <c r="TP6" s="147"/>
      <c r="TQ6" s="147"/>
      <c r="TR6" s="147"/>
      <c r="TS6" s="147"/>
      <c r="TT6" s="147"/>
      <c r="TU6" s="147"/>
      <c r="TV6" s="147"/>
      <c r="TW6" s="147"/>
      <c r="TX6" s="147"/>
      <c r="TY6" s="147"/>
      <c r="TZ6" s="147"/>
      <c r="UA6" s="147"/>
      <c r="UB6" s="147"/>
      <c r="UC6" s="147"/>
      <c r="UD6" s="147"/>
      <c r="UE6" s="147"/>
      <c r="UF6" s="147"/>
      <c r="UG6" s="147"/>
      <c r="UH6" s="147"/>
      <c r="UI6" s="147"/>
      <c r="UJ6" s="147"/>
      <c r="UK6" s="147"/>
      <c r="UL6" s="147"/>
      <c r="UM6" s="147"/>
      <c r="UN6" s="147"/>
      <c r="UO6" s="147"/>
      <c r="UP6" s="147"/>
      <c r="UQ6" s="147"/>
      <c r="UR6" s="147"/>
      <c r="US6" s="147"/>
      <c r="UT6" s="147"/>
      <c r="UU6" s="147"/>
      <c r="UV6" s="147"/>
      <c r="UW6" s="147"/>
      <c r="UX6" s="147"/>
      <c r="UY6" s="147"/>
      <c r="UZ6" s="147"/>
      <c r="VA6" s="147"/>
      <c r="VB6" s="147"/>
      <c r="VC6" s="147"/>
      <c r="VD6" s="147"/>
      <c r="VE6" s="147"/>
      <c r="VF6" s="147"/>
      <c r="VG6" s="147"/>
      <c r="VH6" s="147"/>
      <c r="VI6" s="147"/>
      <c r="VJ6" s="147"/>
      <c r="VK6" s="147"/>
      <c r="VL6" s="147"/>
      <c r="VM6" s="147"/>
      <c r="VN6" s="147"/>
      <c r="VO6" s="147"/>
      <c r="VP6" s="147"/>
      <c r="VQ6" s="147"/>
      <c r="VR6" s="147"/>
      <c r="VS6" s="147"/>
      <c r="VT6" s="147"/>
      <c r="VU6" s="147"/>
      <c r="VV6" s="147"/>
      <c r="VW6" s="147"/>
      <c r="VX6" s="147"/>
      <c r="VY6" s="147"/>
      <c r="VZ6" s="147"/>
      <c r="WA6" s="147"/>
      <c r="WB6" s="147"/>
      <c r="WC6" s="147"/>
      <c r="WD6" s="147"/>
      <c r="WE6" s="147"/>
      <c r="WF6" s="147"/>
      <c r="WG6" s="147"/>
      <c r="WH6" s="147"/>
      <c r="WI6" s="147"/>
      <c r="WJ6" s="147"/>
      <c r="WK6" s="147"/>
      <c r="WL6" s="147"/>
      <c r="WM6" s="147"/>
      <c r="WN6" s="147"/>
      <c r="WO6" s="147"/>
      <c r="WP6" s="147"/>
      <c r="WQ6" s="147"/>
      <c r="WR6" s="147"/>
      <c r="WS6" s="147"/>
      <c r="WT6" s="147"/>
      <c r="WU6" s="147"/>
      <c r="WV6" s="147"/>
      <c r="WW6" s="147"/>
      <c r="WX6" s="147"/>
      <c r="WY6" s="147"/>
      <c r="WZ6" s="147"/>
      <c r="XA6" s="147"/>
      <c r="XB6" s="147"/>
      <c r="XC6" s="147"/>
      <c r="XD6" s="147"/>
      <c r="XE6" s="147"/>
      <c r="XF6" s="147"/>
      <c r="XG6" s="147"/>
      <c r="XH6" s="147"/>
      <c r="XI6" s="147"/>
      <c r="XJ6" s="147"/>
      <c r="XK6" s="147"/>
      <c r="XL6" s="147"/>
      <c r="XM6" s="147"/>
      <c r="XN6" s="147"/>
      <c r="XO6" s="147"/>
      <c r="XP6" s="147"/>
      <c r="XQ6" s="147"/>
      <c r="XR6" s="147"/>
      <c r="XS6" s="147"/>
      <c r="XT6" s="147"/>
      <c r="XU6" s="147"/>
      <c r="XV6" s="147"/>
      <c r="XW6" s="147"/>
      <c r="XX6" s="147"/>
      <c r="XY6" s="147"/>
      <c r="XZ6" s="147"/>
      <c r="YA6" s="147"/>
      <c r="YB6" s="147"/>
      <c r="YC6" s="147"/>
      <c r="YD6" s="147"/>
      <c r="YE6" s="147"/>
      <c r="YF6" s="147"/>
      <c r="YG6" s="147"/>
      <c r="YH6" s="147"/>
      <c r="YI6" s="147"/>
      <c r="YJ6" s="147"/>
      <c r="YK6" s="147"/>
      <c r="YL6" s="147"/>
      <c r="YM6" s="147"/>
      <c r="YN6" s="147"/>
      <c r="YO6" s="147"/>
      <c r="YP6" s="147"/>
      <c r="YQ6" s="147"/>
      <c r="YR6" s="147"/>
      <c r="YS6" s="147"/>
      <c r="YT6" s="147"/>
      <c r="YU6" s="147"/>
      <c r="YV6" s="147"/>
      <c r="YW6" s="147"/>
      <c r="YX6" s="147"/>
      <c r="YY6" s="147"/>
      <c r="YZ6" s="147"/>
      <c r="ZA6" s="147"/>
      <c r="ZB6" s="147"/>
      <c r="ZC6" s="147"/>
      <c r="ZD6" s="147"/>
      <c r="ZE6" s="147"/>
      <c r="ZF6" s="147"/>
      <c r="ZG6" s="147"/>
      <c r="ZH6" s="147"/>
      <c r="ZI6" s="147"/>
      <c r="ZJ6" s="147"/>
      <c r="ZK6" s="147"/>
      <c r="ZL6" s="147"/>
      <c r="ZM6" s="147"/>
      <c r="ZN6" s="147"/>
      <c r="ZO6" s="147"/>
      <c r="ZP6" s="147"/>
      <c r="ZQ6" s="147"/>
      <c r="ZR6" s="147"/>
      <c r="ZS6" s="147"/>
      <c r="ZT6" s="147"/>
      <c r="ZU6" s="147"/>
      <c r="ZV6" s="147"/>
      <c r="ZW6" s="147"/>
      <c r="ZX6" s="147"/>
      <c r="ZY6" s="147"/>
      <c r="ZZ6" s="147"/>
      <c r="AAA6" s="147"/>
      <c r="AAB6" s="147"/>
      <c r="AAC6" s="147"/>
      <c r="AAD6" s="147"/>
      <c r="AAE6" s="147"/>
      <c r="AAF6" s="147"/>
      <c r="AAG6" s="147"/>
      <c r="AAH6" s="147"/>
      <c r="AAI6" s="147"/>
      <c r="AAJ6" s="147"/>
      <c r="AAK6" s="147"/>
      <c r="AAL6" s="147"/>
      <c r="AAM6" s="147"/>
      <c r="AAN6" s="147"/>
      <c r="AAO6" s="147"/>
      <c r="AAP6" s="147"/>
      <c r="AAQ6" s="147"/>
      <c r="AAR6" s="147"/>
      <c r="AAS6" s="147"/>
      <c r="AAT6" s="147"/>
      <c r="AAU6" s="147"/>
      <c r="AAV6" s="147"/>
      <c r="AAW6" s="147"/>
      <c r="AAX6" s="147"/>
      <c r="AAY6" s="147"/>
      <c r="AAZ6" s="147"/>
      <c r="ABA6" s="147"/>
      <c r="ABB6" s="147"/>
      <c r="ABC6" s="147"/>
      <c r="ABD6" s="147"/>
      <c r="ABE6" s="147"/>
      <c r="ABF6" s="147"/>
      <c r="ABG6" s="147"/>
      <c r="ABH6" s="147"/>
      <c r="ABI6" s="147"/>
      <c r="ABJ6" s="147"/>
      <c r="ABK6" s="147"/>
      <c r="ABL6" s="147"/>
      <c r="ABM6" s="147"/>
      <c r="ABN6" s="147"/>
      <c r="ABO6" s="147"/>
      <c r="ABP6" s="147"/>
      <c r="ABQ6" s="147"/>
      <c r="ABR6" s="147"/>
      <c r="ABS6" s="147"/>
      <c r="ABT6" s="147"/>
      <c r="ABU6" s="147"/>
      <c r="ABV6" s="147"/>
      <c r="ABW6" s="147"/>
      <c r="ABX6" s="147"/>
      <c r="ABY6" s="147"/>
      <c r="ABZ6" s="147"/>
      <c r="ACA6" s="147"/>
      <c r="ACB6" s="147"/>
      <c r="ACC6" s="147"/>
      <c r="ACD6" s="147"/>
      <c r="ACE6" s="147"/>
      <c r="ACF6" s="147"/>
      <c r="ACG6" s="147"/>
      <c r="ACH6" s="147"/>
      <c r="ACI6" s="147"/>
      <c r="ACJ6" s="147"/>
      <c r="ACK6" s="147"/>
      <c r="ACL6" s="147"/>
      <c r="ACM6" s="147"/>
      <c r="ACN6" s="147"/>
      <c r="ACO6" s="147"/>
      <c r="ACP6" s="147"/>
      <c r="ACQ6" s="147"/>
      <c r="ACR6" s="147"/>
      <c r="ACS6" s="147"/>
      <c r="ACT6" s="147"/>
      <c r="ACU6" s="147"/>
      <c r="ACV6" s="147"/>
      <c r="ACW6" s="147"/>
      <c r="ACX6" s="147"/>
      <c r="ACY6" s="147"/>
      <c r="ACZ6" s="147"/>
      <c r="ADA6" s="147"/>
      <c r="ADB6" s="147"/>
      <c r="ADC6" s="147"/>
      <c r="ADD6" s="147"/>
      <c r="ADE6" s="147"/>
      <c r="ADF6" s="147"/>
      <c r="ADG6" s="147"/>
      <c r="ADH6" s="147"/>
      <c r="ADI6" s="147"/>
      <c r="ADJ6" s="147"/>
      <c r="ADK6" s="147"/>
      <c r="ADL6" s="147"/>
      <c r="ADM6" s="147"/>
      <c r="ADN6" s="147"/>
      <c r="ADO6" s="147"/>
      <c r="ADP6" s="147"/>
      <c r="ADQ6" s="147"/>
      <c r="ADR6" s="147"/>
      <c r="ADS6" s="147"/>
      <c r="ADT6" s="147"/>
      <c r="ADU6" s="147"/>
      <c r="ADV6" s="147"/>
      <c r="ADW6" s="147"/>
      <c r="ADX6" s="147"/>
      <c r="ADY6" s="147"/>
      <c r="ADZ6" s="147"/>
      <c r="AEA6" s="147"/>
      <c r="AEB6" s="147"/>
      <c r="AEC6" s="147"/>
      <c r="AED6" s="147"/>
      <c r="AEE6" s="147"/>
      <c r="AEF6" s="147"/>
      <c r="AEG6" s="147"/>
      <c r="AEH6" s="147"/>
      <c r="AEI6" s="147"/>
      <c r="AEJ6" s="147"/>
      <c r="AEK6" s="147"/>
      <c r="AEL6" s="147"/>
      <c r="AEM6" s="147"/>
      <c r="AEN6" s="147"/>
      <c r="AEO6" s="147"/>
      <c r="AEP6" s="147"/>
      <c r="AEQ6" s="147"/>
      <c r="AER6" s="147"/>
      <c r="AES6" s="147"/>
      <c r="AET6" s="147"/>
      <c r="AEU6" s="147"/>
      <c r="AEV6" s="147"/>
      <c r="AEW6" s="147"/>
      <c r="AEX6" s="147"/>
      <c r="AEY6" s="147"/>
      <c r="AEZ6" s="147"/>
      <c r="AFA6" s="147"/>
      <c r="AFB6" s="147"/>
      <c r="AFC6" s="147"/>
      <c r="AFD6" s="147"/>
      <c r="AFE6" s="147"/>
      <c r="AFF6" s="147"/>
      <c r="AFG6" s="147"/>
      <c r="AFH6" s="147"/>
      <c r="AFI6" s="147"/>
      <c r="AFJ6" s="147"/>
      <c r="AFK6" s="147"/>
      <c r="AFL6" s="147"/>
      <c r="AFM6" s="147"/>
      <c r="AFN6" s="147"/>
      <c r="AFO6" s="147"/>
      <c r="AFP6" s="147"/>
      <c r="AFQ6" s="147"/>
      <c r="AFR6" s="147"/>
      <c r="AFS6" s="147"/>
      <c r="AFT6" s="147"/>
      <c r="AFU6" s="147"/>
      <c r="AFV6" s="147"/>
      <c r="AFW6" s="147"/>
      <c r="AFX6" s="147"/>
      <c r="AFY6" s="147"/>
      <c r="AFZ6" s="147"/>
      <c r="AGA6" s="147"/>
      <c r="AGB6" s="147"/>
      <c r="AGC6" s="147"/>
      <c r="AGD6" s="147"/>
      <c r="AGE6" s="147"/>
      <c r="AGF6" s="147"/>
      <c r="AGG6" s="147"/>
      <c r="AGH6" s="147"/>
      <c r="AGI6" s="147"/>
      <c r="AGJ6" s="147"/>
      <c r="AGK6" s="147"/>
      <c r="AGL6" s="147"/>
      <c r="AGM6" s="147"/>
      <c r="AGN6" s="147"/>
      <c r="AGO6" s="147"/>
      <c r="AGP6" s="147"/>
      <c r="AGQ6" s="147"/>
      <c r="AGR6" s="147"/>
      <c r="AGS6" s="147"/>
      <c r="AGT6" s="147"/>
      <c r="AGU6" s="147"/>
      <c r="AGV6" s="147"/>
      <c r="AGW6" s="147"/>
      <c r="AGX6" s="147"/>
      <c r="AGY6" s="147"/>
      <c r="AGZ6" s="147"/>
      <c r="AHA6" s="147"/>
      <c r="AHB6" s="147"/>
      <c r="AHC6" s="147"/>
      <c r="AHD6" s="147"/>
      <c r="AHE6" s="147"/>
      <c r="AHF6" s="147"/>
      <c r="AHG6" s="147"/>
      <c r="AHH6" s="147"/>
      <c r="AHI6" s="147"/>
      <c r="AHJ6" s="147"/>
      <c r="AHK6" s="147"/>
      <c r="AHL6" s="147"/>
      <c r="AHM6" s="147"/>
      <c r="AHN6" s="147"/>
      <c r="AHO6" s="147"/>
      <c r="AHP6" s="147"/>
      <c r="AHQ6" s="147"/>
      <c r="AHR6" s="147"/>
      <c r="AHS6" s="147"/>
      <c r="AHT6" s="147"/>
      <c r="AHU6" s="147"/>
      <c r="AHV6" s="147"/>
      <c r="AHW6" s="147"/>
      <c r="AHX6" s="147"/>
      <c r="AHY6" s="147"/>
      <c r="AHZ6" s="147"/>
      <c r="AIA6" s="147"/>
      <c r="AIB6" s="147"/>
      <c r="AIC6" s="147"/>
      <c r="AID6" s="147"/>
      <c r="AIE6" s="147"/>
      <c r="AIF6" s="147"/>
      <c r="AIG6" s="147"/>
    </row>
    <row r="7" spans="1:917" ht="18.75">
      <c r="A7" s="473" t="s">
        <v>68</v>
      </c>
      <c r="B7" s="472"/>
      <c r="C7" s="472"/>
      <c r="D7" s="472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  <c r="EO7" s="147"/>
      <c r="EP7" s="147"/>
      <c r="EQ7" s="147"/>
      <c r="ER7" s="147"/>
      <c r="ES7" s="147"/>
      <c r="ET7" s="147"/>
      <c r="EU7" s="147"/>
      <c r="EV7" s="147"/>
      <c r="EW7" s="147"/>
      <c r="EX7" s="147"/>
      <c r="EY7" s="147"/>
      <c r="EZ7" s="147"/>
      <c r="FA7" s="147"/>
      <c r="FB7" s="147"/>
      <c r="FC7" s="147"/>
      <c r="FD7" s="147"/>
      <c r="FE7" s="147"/>
      <c r="FF7" s="147"/>
      <c r="FG7" s="147"/>
      <c r="FH7" s="147"/>
      <c r="FI7" s="147"/>
      <c r="FJ7" s="147"/>
      <c r="FK7" s="147"/>
      <c r="FL7" s="147"/>
      <c r="FM7" s="147"/>
      <c r="FN7" s="147"/>
      <c r="FO7" s="147"/>
      <c r="FP7" s="147"/>
      <c r="FQ7" s="147"/>
      <c r="FR7" s="147"/>
      <c r="FS7" s="147"/>
      <c r="FT7" s="147"/>
      <c r="FU7" s="147"/>
      <c r="FV7" s="147"/>
      <c r="FW7" s="147"/>
      <c r="FX7" s="147"/>
      <c r="FY7" s="147"/>
      <c r="FZ7" s="147"/>
      <c r="GA7" s="147"/>
      <c r="GB7" s="147"/>
      <c r="GC7" s="147"/>
      <c r="GD7" s="147"/>
      <c r="GE7" s="147"/>
      <c r="GF7" s="147"/>
      <c r="GG7" s="147"/>
      <c r="GH7" s="147"/>
      <c r="GI7" s="147"/>
      <c r="GJ7" s="147"/>
      <c r="GK7" s="147"/>
      <c r="GL7" s="147"/>
      <c r="GM7" s="147"/>
      <c r="GN7" s="147"/>
      <c r="GO7" s="147"/>
      <c r="GP7" s="147"/>
      <c r="GQ7" s="147"/>
      <c r="GR7" s="147"/>
      <c r="GS7" s="147"/>
      <c r="GT7" s="147"/>
      <c r="GU7" s="147"/>
      <c r="GV7" s="147"/>
      <c r="GW7" s="147"/>
      <c r="GX7" s="147"/>
      <c r="GY7" s="147"/>
      <c r="GZ7" s="147"/>
      <c r="HA7" s="147"/>
      <c r="HB7" s="147"/>
      <c r="HC7" s="147"/>
      <c r="HD7" s="147"/>
      <c r="HE7" s="147"/>
      <c r="HF7" s="147"/>
      <c r="HG7" s="147"/>
      <c r="HH7" s="147"/>
      <c r="HI7" s="147"/>
      <c r="HJ7" s="147"/>
      <c r="HK7" s="147"/>
      <c r="HL7" s="147"/>
      <c r="HM7" s="147"/>
      <c r="HN7" s="147"/>
      <c r="HO7" s="147"/>
      <c r="HP7" s="147"/>
      <c r="HQ7" s="147"/>
      <c r="HR7" s="147"/>
      <c r="HS7" s="147"/>
      <c r="HT7" s="147"/>
      <c r="HU7" s="147"/>
      <c r="HV7" s="147"/>
      <c r="HW7" s="147"/>
      <c r="HX7" s="147"/>
      <c r="HY7" s="147"/>
      <c r="HZ7" s="147"/>
      <c r="IA7" s="147"/>
      <c r="IB7" s="147"/>
      <c r="IC7" s="147"/>
      <c r="ID7" s="147"/>
      <c r="IE7" s="147"/>
      <c r="IF7" s="147"/>
      <c r="IG7" s="147"/>
      <c r="IH7" s="147"/>
      <c r="II7" s="147"/>
      <c r="IJ7" s="147"/>
      <c r="IK7" s="147"/>
      <c r="IL7" s="147"/>
      <c r="IM7" s="147"/>
      <c r="IN7" s="147"/>
      <c r="IO7" s="147"/>
      <c r="IP7" s="147"/>
      <c r="IQ7" s="147"/>
      <c r="IR7" s="147"/>
      <c r="IS7" s="147"/>
      <c r="IT7" s="147"/>
      <c r="IU7" s="147"/>
      <c r="IV7" s="147"/>
      <c r="IW7" s="147"/>
      <c r="IX7" s="147"/>
      <c r="IY7" s="147"/>
      <c r="IZ7" s="147"/>
      <c r="JA7" s="147"/>
      <c r="JB7" s="147"/>
      <c r="JC7" s="147"/>
      <c r="JD7" s="147"/>
      <c r="JE7" s="147"/>
      <c r="JF7" s="147"/>
      <c r="JG7" s="147"/>
      <c r="JH7" s="147"/>
      <c r="JI7" s="147"/>
      <c r="JJ7" s="147"/>
      <c r="JK7" s="147"/>
      <c r="JL7" s="147"/>
      <c r="JM7" s="147"/>
      <c r="JN7" s="147"/>
      <c r="JO7" s="147"/>
      <c r="JP7" s="147"/>
      <c r="JQ7" s="147"/>
      <c r="JR7" s="147"/>
      <c r="JS7" s="147"/>
      <c r="JT7" s="147"/>
      <c r="JU7" s="147"/>
      <c r="JV7" s="147"/>
      <c r="JW7" s="147"/>
      <c r="JX7" s="147"/>
      <c r="JY7" s="147"/>
      <c r="JZ7" s="147"/>
      <c r="KA7" s="147"/>
      <c r="KB7" s="147"/>
      <c r="KC7" s="147"/>
      <c r="KD7" s="147"/>
      <c r="KE7" s="147"/>
      <c r="KF7" s="147"/>
      <c r="KG7" s="147"/>
      <c r="KH7" s="147"/>
      <c r="KI7" s="147"/>
      <c r="KJ7" s="147"/>
      <c r="KK7" s="147"/>
      <c r="KL7" s="147"/>
      <c r="KM7" s="147"/>
      <c r="KN7" s="147"/>
      <c r="KO7" s="147"/>
      <c r="KP7" s="147"/>
      <c r="KQ7" s="147"/>
      <c r="KR7" s="147"/>
      <c r="KS7" s="147"/>
      <c r="KT7" s="147"/>
      <c r="KU7" s="147"/>
      <c r="KV7" s="147"/>
      <c r="KW7" s="147"/>
      <c r="KX7" s="147"/>
      <c r="KY7" s="147"/>
      <c r="KZ7" s="147"/>
      <c r="LA7" s="147"/>
      <c r="LB7" s="147"/>
      <c r="LC7" s="147"/>
      <c r="LD7" s="147"/>
      <c r="LE7" s="147"/>
      <c r="LF7" s="147"/>
      <c r="LG7" s="147"/>
      <c r="LH7" s="147"/>
      <c r="LI7" s="147"/>
      <c r="LJ7" s="147"/>
      <c r="LK7" s="147"/>
      <c r="LL7" s="147"/>
      <c r="LM7" s="147"/>
      <c r="LN7" s="147"/>
      <c r="LO7" s="147"/>
      <c r="LP7" s="147"/>
      <c r="LQ7" s="147"/>
      <c r="LR7" s="147"/>
      <c r="LS7" s="147"/>
      <c r="LT7" s="147"/>
      <c r="LU7" s="147"/>
      <c r="LV7" s="147"/>
      <c r="LW7" s="147"/>
      <c r="LX7" s="147"/>
      <c r="LY7" s="147"/>
      <c r="LZ7" s="147"/>
      <c r="MA7" s="147"/>
      <c r="MB7" s="147"/>
      <c r="MC7" s="147"/>
      <c r="MD7" s="147"/>
      <c r="ME7" s="147"/>
      <c r="MF7" s="147"/>
      <c r="MG7" s="147"/>
      <c r="MH7" s="147"/>
      <c r="MI7" s="147"/>
      <c r="MJ7" s="147"/>
      <c r="MK7" s="147"/>
      <c r="ML7" s="147"/>
      <c r="MM7" s="147"/>
      <c r="MN7" s="147"/>
      <c r="MO7" s="147"/>
      <c r="MP7" s="147"/>
      <c r="MQ7" s="147"/>
      <c r="MR7" s="147"/>
      <c r="MS7" s="147"/>
      <c r="MT7" s="147"/>
      <c r="MU7" s="147"/>
      <c r="MV7" s="147"/>
      <c r="MW7" s="147"/>
      <c r="MX7" s="147"/>
      <c r="MY7" s="147"/>
      <c r="MZ7" s="147"/>
      <c r="NA7" s="147"/>
      <c r="NB7" s="147"/>
      <c r="NC7" s="147"/>
      <c r="ND7" s="147"/>
      <c r="NE7" s="147"/>
      <c r="NF7" s="147"/>
      <c r="NG7" s="147"/>
      <c r="NH7" s="147"/>
      <c r="NI7" s="147"/>
      <c r="NJ7" s="147"/>
      <c r="NK7" s="147"/>
      <c r="NL7" s="147"/>
      <c r="NM7" s="147"/>
      <c r="NN7" s="147"/>
      <c r="NO7" s="147"/>
      <c r="NP7" s="147"/>
      <c r="NQ7" s="147"/>
      <c r="NR7" s="147"/>
      <c r="NS7" s="147"/>
      <c r="NT7" s="147"/>
      <c r="NU7" s="147"/>
      <c r="NV7" s="147"/>
      <c r="NW7" s="147"/>
      <c r="NX7" s="147"/>
      <c r="NY7" s="147"/>
      <c r="NZ7" s="147"/>
      <c r="OA7" s="147"/>
      <c r="OB7" s="147"/>
      <c r="OC7" s="147"/>
      <c r="OD7" s="147"/>
      <c r="OE7" s="147"/>
      <c r="OF7" s="147"/>
      <c r="OG7" s="147"/>
      <c r="OH7" s="147"/>
      <c r="OI7" s="147"/>
      <c r="OJ7" s="147"/>
      <c r="OK7" s="147"/>
      <c r="OL7" s="147"/>
      <c r="OM7" s="147"/>
      <c r="ON7" s="147"/>
      <c r="OO7" s="147"/>
      <c r="OP7" s="147"/>
      <c r="OQ7" s="147"/>
      <c r="OR7" s="147"/>
      <c r="OS7" s="147"/>
      <c r="OT7" s="147"/>
      <c r="OU7" s="147"/>
      <c r="OV7" s="147"/>
      <c r="OW7" s="147"/>
      <c r="OX7" s="147"/>
      <c r="OY7" s="147"/>
      <c r="OZ7" s="147"/>
      <c r="PA7" s="147"/>
      <c r="PB7" s="147"/>
      <c r="PC7" s="147"/>
      <c r="PD7" s="147"/>
      <c r="PE7" s="147"/>
      <c r="PF7" s="147"/>
      <c r="PG7" s="147"/>
      <c r="PH7" s="147"/>
      <c r="PI7" s="147"/>
      <c r="PJ7" s="147"/>
      <c r="PK7" s="147"/>
      <c r="PL7" s="147"/>
      <c r="PM7" s="147"/>
      <c r="PN7" s="147"/>
      <c r="PO7" s="147"/>
      <c r="PP7" s="147"/>
      <c r="PQ7" s="147"/>
      <c r="PR7" s="147"/>
      <c r="PS7" s="147"/>
      <c r="PT7" s="147"/>
      <c r="PU7" s="147"/>
      <c r="PV7" s="147"/>
      <c r="PW7" s="147"/>
      <c r="PX7" s="147"/>
      <c r="PY7" s="147"/>
      <c r="PZ7" s="147"/>
      <c r="QA7" s="147"/>
      <c r="QB7" s="147"/>
      <c r="QC7" s="147"/>
      <c r="QD7" s="147"/>
      <c r="QE7" s="147"/>
      <c r="QF7" s="147"/>
      <c r="QG7" s="147"/>
      <c r="QH7" s="147"/>
      <c r="QI7" s="147"/>
      <c r="QJ7" s="147"/>
      <c r="QK7" s="147"/>
      <c r="QL7" s="147"/>
      <c r="QM7" s="147"/>
      <c r="QN7" s="147"/>
      <c r="QO7" s="147"/>
      <c r="QP7" s="147"/>
      <c r="QQ7" s="147"/>
      <c r="QR7" s="147"/>
      <c r="QS7" s="147"/>
      <c r="QT7" s="147"/>
      <c r="QU7" s="147"/>
      <c r="QV7" s="147"/>
      <c r="QW7" s="147"/>
      <c r="QX7" s="147"/>
      <c r="QY7" s="147"/>
      <c r="QZ7" s="147"/>
      <c r="RA7" s="147"/>
      <c r="RB7" s="147"/>
      <c r="RC7" s="147"/>
      <c r="RD7" s="147"/>
      <c r="RE7" s="147"/>
      <c r="RF7" s="147"/>
      <c r="RG7" s="147"/>
      <c r="RH7" s="147"/>
      <c r="RI7" s="147"/>
      <c r="RJ7" s="147"/>
      <c r="RK7" s="147"/>
      <c r="RL7" s="147"/>
      <c r="RM7" s="147"/>
      <c r="RN7" s="147"/>
      <c r="RO7" s="147"/>
      <c r="RP7" s="147"/>
      <c r="RQ7" s="147"/>
      <c r="RR7" s="147"/>
      <c r="RS7" s="147"/>
      <c r="RT7" s="147"/>
      <c r="RU7" s="147"/>
      <c r="RV7" s="147"/>
      <c r="RW7" s="147"/>
      <c r="RX7" s="147"/>
      <c r="RY7" s="147"/>
      <c r="RZ7" s="147"/>
      <c r="SA7" s="147"/>
      <c r="SB7" s="147"/>
      <c r="SC7" s="147"/>
      <c r="SD7" s="147"/>
      <c r="SE7" s="147"/>
      <c r="SF7" s="147"/>
      <c r="SG7" s="147"/>
      <c r="SH7" s="147"/>
      <c r="SI7" s="147"/>
      <c r="SJ7" s="147"/>
      <c r="SK7" s="147"/>
      <c r="SL7" s="147"/>
      <c r="SM7" s="147"/>
      <c r="SN7" s="147"/>
      <c r="SO7" s="147"/>
      <c r="SP7" s="147"/>
      <c r="SQ7" s="147"/>
      <c r="SR7" s="147"/>
      <c r="SS7" s="147"/>
      <c r="ST7" s="147"/>
      <c r="SU7" s="147"/>
      <c r="SV7" s="147"/>
      <c r="SW7" s="147"/>
      <c r="SX7" s="147"/>
      <c r="SY7" s="147"/>
      <c r="SZ7" s="147"/>
      <c r="TA7" s="147"/>
      <c r="TB7" s="147"/>
      <c r="TC7" s="147"/>
      <c r="TD7" s="147"/>
      <c r="TE7" s="147"/>
      <c r="TF7" s="147"/>
      <c r="TG7" s="147"/>
      <c r="TH7" s="147"/>
      <c r="TI7" s="147"/>
      <c r="TJ7" s="147"/>
      <c r="TK7" s="147"/>
      <c r="TL7" s="147"/>
      <c r="TM7" s="147"/>
      <c r="TN7" s="147"/>
      <c r="TO7" s="147"/>
      <c r="TP7" s="147"/>
      <c r="TQ7" s="147"/>
      <c r="TR7" s="147"/>
      <c r="TS7" s="147"/>
      <c r="TT7" s="147"/>
      <c r="TU7" s="147"/>
      <c r="TV7" s="147"/>
      <c r="TW7" s="147"/>
      <c r="TX7" s="147"/>
      <c r="TY7" s="147"/>
      <c r="TZ7" s="147"/>
      <c r="UA7" s="147"/>
      <c r="UB7" s="147"/>
      <c r="UC7" s="147"/>
      <c r="UD7" s="147"/>
      <c r="UE7" s="147"/>
      <c r="UF7" s="147"/>
      <c r="UG7" s="147"/>
      <c r="UH7" s="147"/>
      <c r="UI7" s="147"/>
      <c r="UJ7" s="147"/>
      <c r="UK7" s="147"/>
      <c r="UL7" s="147"/>
      <c r="UM7" s="147"/>
      <c r="UN7" s="147"/>
      <c r="UO7" s="147"/>
      <c r="UP7" s="147"/>
      <c r="UQ7" s="147"/>
      <c r="UR7" s="147"/>
      <c r="US7" s="147"/>
      <c r="UT7" s="147"/>
      <c r="UU7" s="147"/>
      <c r="UV7" s="147"/>
      <c r="UW7" s="147"/>
      <c r="UX7" s="147"/>
      <c r="UY7" s="147"/>
      <c r="UZ7" s="147"/>
      <c r="VA7" s="147"/>
      <c r="VB7" s="147"/>
      <c r="VC7" s="147"/>
      <c r="VD7" s="147"/>
      <c r="VE7" s="147"/>
      <c r="VF7" s="147"/>
      <c r="VG7" s="147"/>
      <c r="VH7" s="147"/>
      <c r="VI7" s="147"/>
      <c r="VJ7" s="147"/>
      <c r="VK7" s="147"/>
      <c r="VL7" s="147"/>
      <c r="VM7" s="147"/>
      <c r="VN7" s="147"/>
      <c r="VO7" s="147"/>
      <c r="VP7" s="147"/>
      <c r="VQ7" s="147"/>
      <c r="VR7" s="147"/>
      <c r="VS7" s="147"/>
      <c r="VT7" s="147"/>
      <c r="VU7" s="147"/>
      <c r="VV7" s="147"/>
      <c r="VW7" s="147"/>
      <c r="VX7" s="147"/>
      <c r="VY7" s="147"/>
      <c r="VZ7" s="147"/>
      <c r="WA7" s="147"/>
      <c r="WB7" s="147"/>
      <c r="WC7" s="147"/>
      <c r="WD7" s="147"/>
      <c r="WE7" s="147"/>
      <c r="WF7" s="147"/>
      <c r="WG7" s="147"/>
      <c r="WH7" s="147"/>
      <c r="WI7" s="147"/>
      <c r="WJ7" s="147"/>
      <c r="WK7" s="147"/>
      <c r="WL7" s="147"/>
      <c r="WM7" s="147"/>
      <c r="WN7" s="147"/>
      <c r="WO7" s="147"/>
      <c r="WP7" s="147"/>
      <c r="WQ7" s="147"/>
      <c r="WR7" s="147"/>
      <c r="WS7" s="147"/>
      <c r="WT7" s="147"/>
      <c r="WU7" s="147"/>
      <c r="WV7" s="147"/>
      <c r="WW7" s="147"/>
      <c r="WX7" s="147"/>
      <c r="WY7" s="147"/>
      <c r="WZ7" s="147"/>
      <c r="XA7" s="147"/>
      <c r="XB7" s="147"/>
      <c r="XC7" s="147"/>
      <c r="XD7" s="147"/>
      <c r="XE7" s="147"/>
      <c r="XF7" s="147"/>
      <c r="XG7" s="147"/>
      <c r="XH7" s="147"/>
      <c r="XI7" s="147"/>
      <c r="XJ7" s="147"/>
      <c r="XK7" s="147"/>
      <c r="XL7" s="147"/>
      <c r="XM7" s="147"/>
      <c r="XN7" s="147"/>
      <c r="XO7" s="147"/>
      <c r="XP7" s="147"/>
      <c r="XQ7" s="147"/>
      <c r="XR7" s="147"/>
      <c r="XS7" s="147"/>
      <c r="XT7" s="147"/>
      <c r="XU7" s="147"/>
      <c r="XV7" s="147"/>
      <c r="XW7" s="147"/>
      <c r="XX7" s="147"/>
      <c r="XY7" s="147"/>
      <c r="XZ7" s="147"/>
      <c r="YA7" s="147"/>
      <c r="YB7" s="147"/>
      <c r="YC7" s="147"/>
      <c r="YD7" s="147"/>
      <c r="YE7" s="147"/>
      <c r="YF7" s="147"/>
      <c r="YG7" s="147"/>
      <c r="YH7" s="147"/>
      <c r="YI7" s="147"/>
      <c r="YJ7" s="147"/>
      <c r="YK7" s="147"/>
      <c r="YL7" s="147"/>
      <c r="YM7" s="147"/>
      <c r="YN7" s="147"/>
      <c r="YO7" s="147"/>
      <c r="YP7" s="147"/>
      <c r="YQ7" s="147"/>
      <c r="YR7" s="147"/>
      <c r="YS7" s="147"/>
      <c r="YT7" s="147"/>
      <c r="YU7" s="147"/>
      <c r="YV7" s="147"/>
      <c r="YW7" s="147"/>
      <c r="YX7" s="147"/>
      <c r="YY7" s="147"/>
      <c r="YZ7" s="147"/>
      <c r="ZA7" s="147"/>
      <c r="ZB7" s="147"/>
      <c r="ZC7" s="147"/>
      <c r="ZD7" s="147"/>
      <c r="ZE7" s="147"/>
      <c r="ZF7" s="147"/>
      <c r="ZG7" s="147"/>
      <c r="ZH7" s="147"/>
      <c r="ZI7" s="147"/>
      <c r="ZJ7" s="147"/>
      <c r="ZK7" s="147"/>
      <c r="ZL7" s="147"/>
      <c r="ZM7" s="147"/>
      <c r="ZN7" s="147"/>
      <c r="ZO7" s="147"/>
      <c r="ZP7" s="147"/>
      <c r="ZQ7" s="147"/>
      <c r="ZR7" s="147"/>
      <c r="ZS7" s="147"/>
      <c r="ZT7" s="147"/>
      <c r="ZU7" s="147"/>
      <c r="ZV7" s="147"/>
      <c r="ZW7" s="147"/>
      <c r="ZX7" s="147"/>
      <c r="ZY7" s="147"/>
      <c r="ZZ7" s="147"/>
      <c r="AAA7" s="147"/>
      <c r="AAB7" s="147"/>
      <c r="AAC7" s="147"/>
      <c r="AAD7" s="147"/>
      <c r="AAE7" s="147"/>
      <c r="AAF7" s="147"/>
      <c r="AAG7" s="147"/>
      <c r="AAH7" s="147"/>
      <c r="AAI7" s="147"/>
      <c r="AAJ7" s="147"/>
      <c r="AAK7" s="147"/>
      <c r="AAL7" s="147"/>
      <c r="AAM7" s="147"/>
      <c r="AAN7" s="147"/>
      <c r="AAO7" s="147"/>
      <c r="AAP7" s="147"/>
      <c r="AAQ7" s="147"/>
      <c r="AAR7" s="147"/>
      <c r="AAS7" s="147"/>
      <c r="AAT7" s="147"/>
      <c r="AAU7" s="147"/>
      <c r="AAV7" s="147"/>
      <c r="AAW7" s="147"/>
      <c r="AAX7" s="147"/>
      <c r="AAY7" s="147"/>
      <c r="AAZ7" s="147"/>
      <c r="ABA7" s="147"/>
      <c r="ABB7" s="147"/>
      <c r="ABC7" s="147"/>
      <c r="ABD7" s="147"/>
      <c r="ABE7" s="147"/>
      <c r="ABF7" s="147"/>
      <c r="ABG7" s="147"/>
      <c r="ABH7" s="147"/>
      <c r="ABI7" s="147"/>
      <c r="ABJ7" s="147"/>
      <c r="ABK7" s="147"/>
      <c r="ABL7" s="147"/>
      <c r="ABM7" s="147"/>
      <c r="ABN7" s="147"/>
      <c r="ABO7" s="147"/>
      <c r="ABP7" s="147"/>
      <c r="ABQ7" s="147"/>
      <c r="ABR7" s="147"/>
      <c r="ABS7" s="147"/>
      <c r="ABT7" s="147"/>
      <c r="ABU7" s="147"/>
      <c r="ABV7" s="147"/>
      <c r="ABW7" s="147"/>
      <c r="ABX7" s="147"/>
      <c r="ABY7" s="147"/>
      <c r="ABZ7" s="147"/>
      <c r="ACA7" s="147"/>
      <c r="ACB7" s="147"/>
      <c r="ACC7" s="147"/>
      <c r="ACD7" s="147"/>
      <c r="ACE7" s="147"/>
      <c r="ACF7" s="147"/>
      <c r="ACG7" s="147"/>
      <c r="ACH7" s="147"/>
      <c r="ACI7" s="147"/>
      <c r="ACJ7" s="147"/>
      <c r="ACK7" s="147"/>
      <c r="ACL7" s="147"/>
      <c r="ACM7" s="147"/>
      <c r="ACN7" s="147"/>
      <c r="ACO7" s="147"/>
      <c r="ACP7" s="147"/>
      <c r="ACQ7" s="147"/>
      <c r="ACR7" s="147"/>
      <c r="ACS7" s="147"/>
      <c r="ACT7" s="147"/>
      <c r="ACU7" s="147"/>
      <c r="ACV7" s="147"/>
      <c r="ACW7" s="147"/>
      <c r="ACX7" s="147"/>
      <c r="ACY7" s="147"/>
      <c r="ACZ7" s="147"/>
      <c r="ADA7" s="147"/>
      <c r="ADB7" s="147"/>
      <c r="ADC7" s="147"/>
      <c r="ADD7" s="147"/>
      <c r="ADE7" s="147"/>
      <c r="ADF7" s="147"/>
      <c r="ADG7" s="147"/>
      <c r="ADH7" s="147"/>
      <c r="ADI7" s="147"/>
      <c r="ADJ7" s="147"/>
      <c r="ADK7" s="147"/>
      <c r="ADL7" s="147"/>
      <c r="ADM7" s="147"/>
      <c r="ADN7" s="147"/>
      <c r="ADO7" s="147"/>
      <c r="ADP7" s="147"/>
      <c r="ADQ7" s="147"/>
      <c r="ADR7" s="147"/>
      <c r="ADS7" s="147"/>
      <c r="ADT7" s="147"/>
      <c r="ADU7" s="147"/>
      <c r="ADV7" s="147"/>
      <c r="ADW7" s="147"/>
      <c r="ADX7" s="147"/>
      <c r="ADY7" s="147"/>
      <c r="ADZ7" s="147"/>
      <c r="AEA7" s="147"/>
      <c r="AEB7" s="147"/>
      <c r="AEC7" s="147"/>
      <c r="AED7" s="147"/>
      <c r="AEE7" s="147"/>
      <c r="AEF7" s="147"/>
      <c r="AEG7" s="147"/>
      <c r="AEH7" s="147"/>
      <c r="AEI7" s="147"/>
      <c r="AEJ7" s="147"/>
      <c r="AEK7" s="147"/>
      <c r="AEL7" s="147"/>
      <c r="AEM7" s="147"/>
      <c r="AEN7" s="147"/>
      <c r="AEO7" s="147"/>
      <c r="AEP7" s="147"/>
      <c r="AEQ7" s="147"/>
      <c r="AER7" s="147"/>
      <c r="AES7" s="147"/>
      <c r="AET7" s="147"/>
      <c r="AEU7" s="147"/>
      <c r="AEV7" s="147"/>
      <c r="AEW7" s="147"/>
      <c r="AEX7" s="147"/>
      <c r="AEY7" s="147"/>
      <c r="AEZ7" s="147"/>
      <c r="AFA7" s="147"/>
      <c r="AFB7" s="147"/>
      <c r="AFC7" s="147"/>
      <c r="AFD7" s="147"/>
      <c r="AFE7" s="147"/>
      <c r="AFF7" s="147"/>
      <c r="AFG7" s="147"/>
      <c r="AFH7" s="147"/>
      <c r="AFI7" s="147"/>
      <c r="AFJ7" s="147"/>
      <c r="AFK7" s="147"/>
      <c r="AFL7" s="147"/>
      <c r="AFM7" s="147"/>
      <c r="AFN7" s="147"/>
      <c r="AFO7" s="147"/>
      <c r="AFP7" s="147"/>
      <c r="AFQ7" s="147"/>
      <c r="AFR7" s="147"/>
      <c r="AFS7" s="147"/>
      <c r="AFT7" s="147"/>
      <c r="AFU7" s="147"/>
      <c r="AFV7" s="147"/>
      <c r="AFW7" s="147"/>
      <c r="AFX7" s="147"/>
      <c r="AFY7" s="147"/>
      <c r="AFZ7" s="147"/>
      <c r="AGA7" s="147"/>
      <c r="AGB7" s="147"/>
      <c r="AGC7" s="147"/>
      <c r="AGD7" s="147"/>
      <c r="AGE7" s="147"/>
      <c r="AGF7" s="147"/>
      <c r="AGG7" s="147"/>
      <c r="AGH7" s="147"/>
      <c r="AGI7" s="147"/>
      <c r="AGJ7" s="147"/>
      <c r="AGK7" s="147"/>
      <c r="AGL7" s="147"/>
      <c r="AGM7" s="147"/>
      <c r="AGN7" s="147"/>
      <c r="AGO7" s="147"/>
      <c r="AGP7" s="147"/>
      <c r="AGQ7" s="147"/>
      <c r="AGR7" s="147"/>
      <c r="AGS7" s="147"/>
      <c r="AGT7" s="147"/>
      <c r="AGU7" s="147"/>
      <c r="AGV7" s="147"/>
      <c r="AGW7" s="147"/>
      <c r="AGX7" s="147"/>
      <c r="AGY7" s="147"/>
      <c r="AGZ7" s="147"/>
      <c r="AHA7" s="147"/>
      <c r="AHB7" s="147"/>
      <c r="AHC7" s="147"/>
      <c r="AHD7" s="147"/>
      <c r="AHE7" s="147"/>
      <c r="AHF7" s="147"/>
      <c r="AHG7" s="147"/>
      <c r="AHH7" s="147"/>
      <c r="AHI7" s="147"/>
      <c r="AHJ7" s="147"/>
      <c r="AHK7" s="147"/>
      <c r="AHL7" s="147"/>
      <c r="AHM7" s="147"/>
      <c r="AHN7" s="147"/>
      <c r="AHO7" s="147"/>
      <c r="AHP7" s="147"/>
      <c r="AHQ7" s="147"/>
      <c r="AHR7" s="147"/>
      <c r="AHS7" s="147"/>
      <c r="AHT7" s="147"/>
      <c r="AHU7" s="147"/>
      <c r="AHV7" s="147"/>
      <c r="AHW7" s="147"/>
      <c r="AHX7" s="147"/>
      <c r="AHY7" s="147"/>
      <c r="AHZ7" s="147"/>
      <c r="AIA7" s="147"/>
      <c r="AIB7" s="147"/>
      <c r="AIC7" s="147"/>
      <c r="AID7" s="147"/>
      <c r="AIE7" s="147"/>
      <c r="AIF7" s="147"/>
      <c r="AIG7" s="147"/>
    </row>
    <row r="8" spans="1:917" ht="18.75">
      <c r="A8" s="473" t="s">
        <v>70</v>
      </c>
      <c r="B8" s="472"/>
      <c r="C8" s="472"/>
      <c r="D8" s="472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  <c r="LE8" s="147"/>
      <c r="LF8" s="147"/>
      <c r="LG8" s="147"/>
      <c r="LH8" s="147"/>
      <c r="LI8" s="147"/>
      <c r="LJ8" s="147"/>
      <c r="LK8" s="147"/>
      <c r="LL8" s="147"/>
      <c r="LM8" s="147"/>
      <c r="LN8" s="147"/>
      <c r="LO8" s="147"/>
      <c r="LP8" s="147"/>
      <c r="LQ8" s="147"/>
      <c r="LR8" s="147"/>
      <c r="LS8" s="147"/>
      <c r="LT8" s="147"/>
      <c r="LU8" s="147"/>
      <c r="LV8" s="147"/>
      <c r="LW8" s="147"/>
      <c r="LX8" s="147"/>
      <c r="LY8" s="147"/>
      <c r="LZ8" s="147"/>
      <c r="MA8" s="147"/>
      <c r="MB8" s="147"/>
      <c r="MC8" s="147"/>
      <c r="MD8" s="147"/>
      <c r="ME8" s="147"/>
      <c r="MF8" s="147"/>
      <c r="MG8" s="147"/>
      <c r="MH8" s="147"/>
      <c r="MI8" s="147"/>
      <c r="MJ8" s="147"/>
      <c r="MK8" s="147"/>
      <c r="ML8" s="147"/>
      <c r="MM8" s="147"/>
      <c r="MN8" s="147"/>
      <c r="MO8" s="147"/>
      <c r="MP8" s="147"/>
      <c r="MQ8" s="147"/>
      <c r="MR8" s="147"/>
      <c r="MS8" s="147"/>
      <c r="MT8" s="147"/>
      <c r="MU8" s="147"/>
      <c r="MV8" s="147"/>
      <c r="MW8" s="147"/>
      <c r="MX8" s="147"/>
      <c r="MY8" s="147"/>
      <c r="MZ8" s="147"/>
      <c r="NA8" s="147"/>
      <c r="NB8" s="147"/>
      <c r="NC8" s="147"/>
      <c r="ND8" s="147"/>
      <c r="NE8" s="147"/>
      <c r="NF8" s="147"/>
      <c r="NG8" s="147"/>
      <c r="NH8" s="147"/>
      <c r="NI8" s="147"/>
      <c r="NJ8" s="147"/>
      <c r="NK8" s="147"/>
      <c r="NL8" s="147"/>
      <c r="NM8" s="147"/>
      <c r="NN8" s="147"/>
      <c r="NO8" s="147"/>
      <c r="NP8" s="147"/>
      <c r="NQ8" s="147"/>
      <c r="NR8" s="147"/>
      <c r="NS8" s="147"/>
      <c r="NT8" s="147"/>
      <c r="NU8" s="147"/>
      <c r="NV8" s="147"/>
      <c r="NW8" s="147"/>
      <c r="NX8" s="147"/>
      <c r="NY8" s="147"/>
      <c r="NZ8" s="147"/>
      <c r="OA8" s="147"/>
      <c r="OB8" s="147"/>
      <c r="OC8" s="147"/>
      <c r="OD8" s="147"/>
      <c r="OE8" s="147"/>
      <c r="OF8" s="147"/>
      <c r="OG8" s="147"/>
      <c r="OH8" s="147"/>
      <c r="OI8" s="147"/>
      <c r="OJ8" s="147"/>
      <c r="OK8" s="147"/>
      <c r="OL8" s="147"/>
      <c r="OM8" s="147"/>
      <c r="ON8" s="147"/>
      <c r="OO8" s="147"/>
      <c r="OP8" s="147"/>
      <c r="OQ8" s="147"/>
      <c r="OR8" s="147"/>
      <c r="OS8" s="147"/>
      <c r="OT8" s="147"/>
      <c r="OU8" s="147"/>
      <c r="OV8" s="147"/>
      <c r="OW8" s="147"/>
      <c r="OX8" s="147"/>
      <c r="OY8" s="147"/>
      <c r="OZ8" s="147"/>
      <c r="PA8" s="147"/>
      <c r="PB8" s="147"/>
      <c r="PC8" s="147"/>
      <c r="PD8" s="147"/>
      <c r="PE8" s="147"/>
      <c r="PF8" s="147"/>
      <c r="PG8" s="147"/>
      <c r="PH8" s="147"/>
      <c r="PI8" s="147"/>
      <c r="PJ8" s="147"/>
      <c r="PK8" s="147"/>
      <c r="PL8" s="147"/>
      <c r="PM8" s="147"/>
      <c r="PN8" s="147"/>
      <c r="PO8" s="147"/>
      <c r="PP8" s="147"/>
      <c r="PQ8" s="147"/>
      <c r="PR8" s="147"/>
      <c r="PS8" s="147"/>
      <c r="PT8" s="147"/>
      <c r="PU8" s="147"/>
      <c r="PV8" s="147"/>
      <c r="PW8" s="147"/>
      <c r="PX8" s="147"/>
      <c r="PY8" s="147"/>
      <c r="PZ8" s="147"/>
      <c r="QA8" s="147"/>
      <c r="QB8" s="147"/>
      <c r="QC8" s="147"/>
      <c r="QD8" s="147"/>
      <c r="QE8" s="147"/>
      <c r="QF8" s="147"/>
      <c r="QG8" s="147"/>
      <c r="QH8" s="147"/>
      <c r="QI8" s="147"/>
      <c r="QJ8" s="147"/>
      <c r="QK8" s="147"/>
      <c r="QL8" s="147"/>
      <c r="QM8" s="147"/>
      <c r="QN8" s="147"/>
      <c r="QO8" s="147"/>
      <c r="QP8" s="147"/>
      <c r="QQ8" s="147"/>
      <c r="QR8" s="147"/>
      <c r="QS8" s="147"/>
      <c r="QT8" s="147"/>
      <c r="QU8" s="147"/>
      <c r="QV8" s="147"/>
      <c r="QW8" s="147"/>
      <c r="QX8" s="147"/>
      <c r="QY8" s="147"/>
      <c r="QZ8" s="147"/>
      <c r="RA8" s="147"/>
      <c r="RB8" s="147"/>
      <c r="RC8" s="147"/>
      <c r="RD8" s="147"/>
      <c r="RE8" s="147"/>
      <c r="RF8" s="147"/>
      <c r="RG8" s="147"/>
      <c r="RH8" s="147"/>
      <c r="RI8" s="147"/>
      <c r="RJ8" s="147"/>
      <c r="RK8" s="147"/>
      <c r="RL8" s="147"/>
      <c r="RM8" s="147"/>
      <c r="RN8" s="147"/>
      <c r="RO8" s="147"/>
      <c r="RP8" s="147"/>
      <c r="RQ8" s="147"/>
      <c r="RR8" s="147"/>
      <c r="RS8" s="147"/>
      <c r="RT8" s="147"/>
      <c r="RU8" s="147"/>
      <c r="RV8" s="147"/>
      <c r="RW8" s="147"/>
      <c r="RX8" s="147"/>
      <c r="RY8" s="147"/>
      <c r="RZ8" s="147"/>
      <c r="SA8" s="147"/>
      <c r="SB8" s="147"/>
      <c r="SC8" s="147"/>
      <c r="SD8" s="147"/>
      <c r="SE8" s="147"/>
      <c r="SF8" s="147"/>
      <c r="SG8" s="147"/>
      <c r="SH8" s="147"/>
      <c r="SI8" s="147"/>
      <c r="SJ8" s="147"/>
      <c r="SK8" s="147"/>
      <c r="SL8" s="147"/>
      <c r="SM8" s="147"/>
      <c r="SN8" s="147"/>
      <c r="SO8" s="147"/>
      <c r="SP8" s="147"/>
      <c r="SQ8" s="147"/>
      <c r="SR8" s="147"/>
      <c r="SS8" s="147"/>
      <c r="ST8" s="147"/>
      <c r="SU8" s="147"/>
      <c r="SV8" s="147"/>
      <c r="SW8" s="147"/>
      <c r="SX8" s="147"/>
      <c r="SY8" s="147"/>
      <c r="SZ8" s="147"/>
      <c r="TA8" s="147"/>
      <c r="TB8" s="147"/>
      <c r="TC8" s="147"/>
      <c r="TD8" s="147"/>
      <c r="TE8" s="147"/>
      <c r="TF8" s="147"/>
      <c r="TG8" s="147"/>
      <c r="TH8" s="147"/>
      <c r="TI8" s="147"/>
      <c r="TJ8" s="147"/>
      <c r="TK8" s="147"/>
      <c r="TL8" s="147"/>
      <c r="TM8" s="147"/>
      <c r="TN8" s="147"/>
      <c r="TO8" s="147"/>
      <c r="TP8" s="147"/>
      <c r="TQ8" s="147"/>
      <c r="TR8" s="147"/>
      <c r="TS8" s="147"/>
      <c r="TT8" s="147"/>
      <c r="TU8" s="147"/>
      <c r="TV8" s="147"/>
      <c r="TW8" s="147"/>
      <c r="TX8" s="147"/>
      <c r="TY8" s="147"/>
      <c r="TZ8" s="147"/>
      <c r="UA8" s="147"/>
      <c r="UB8" s="147"/>
      <c r="UC8" s="147"/>
      <c r="UD8" s="147"/>
      <c r="UE8" s="147"/>
      <c r="UF8" s="147"/>
      <c r="UG8" s="147"/>
      <c r="UH8" s="147"/>
      <c r="UI8" s="147"/>
      <c r="UJ8" s="147"/>
      <c r="UK8" s="147"/>
      <c r="UL8" s="147"/>
      <c r="UM8" s="147"/>
      <c r="UN8" s="147"/>
      <c r="UO8" s="147"/>
      <c r="UP8" s="147"/>
      <c r="UQ8" s="147"/>
      <c r="UR8" s="147"/>
      <c r="US8" s="147"/>
      <c r="UT8" s="147"/>
      <c r="UU8" s="147"/>
      <c r="UV8" s="147"/>
      <c r="UW8" s="147"/>
      <c r="UX8" s="147"/>
      <c r="UY8" s="147"/>
      <c r="UZ8" s="147"/>
      <c r="VA8" s="147"/>
      <c r="VB8" s="147"/>
      <c r="VC8" s="147"/>
      <c r="VD8" s="147"/>
      <c r="VE8" s="147"/>
      <c r="VF8" s="147"/>
      <c r="VG8" s="147"/>
      <c r="VH8" s="147"/>
      <c r="VI8" s="147"/>
      <c r="VJ8" s="147"/>
      <c r="VK8" s="147"/>
      <c r="VL8" s="147"/>
      <c r="VM8" s="147"/>
      <c r="VN8" s="147"/>
      <c r="VO8" s="147"/>
      <c r="VP8" s="147"/>
      <c r="VQ8" s="147"/>
      <c r="VR8" s="147"/>
      <c r="VS8" s="147"/>
      <c r="VT8" s="147"/>
      <c r="VU8" s="147"/>
      <c r="VV8" s="147"/>
      <c r="VW8" s="147"/>
      <c r="VX8" s="147"/>
      <c r="VY8" s="147"/>
      <c r="VZ8" s="147"/>
      <c r="WA8" s="147"/>
      <c r="WB8" s="147"/>
      <c r="WC8" s="147"/>
      <c r="WD8" s="147"/>
      <c r="WE8" s="147"/>
      <c r="WF8" s="147"/>
      <c r="WG8" s="147"/>
      <c r="WH8" s="147"/>
      <c r="WI8" s="147"/>
      <c r="WJ8" s="147"/>
      <c r="WK8" s="147"/>
      <c r="WL8" s="147"/>
      <c r="WM8" s="147"/>
      <c r="WN8" s="147"/>
      <c r="WO8" s="147"/>
      <c r="WP8" s="147"/>
      <c r="WQ8" s="147"/>
      <c r="WR8" s="147"/>
      <c r="WS8" s="147"/>
      <c r="WT8" s="147"/>
      <c r="WU8" s="147"/>
      <c r="WV8" s="147"/>
      <c r="WW8" s="147"/>
      <c r="WX8" s="147"/>
      <c r="WY8" s="147"/>
      <c r="WZ8" s="147"/>
      <c r="XA8" s="147"/>
      <c r="XB8" s="147"/>
      <c r="XC8" s="147"/>
      <c r="XD8" s="147"/>
      <c r="XE8" s="147"/>
      <c r="XF8" s="147"/>
      <c r="XG8" s="147"/>
      <c r="XH8" s="147"/>
      <c r="XI8" s="147"/>
      <c r="XJ8" s="147"/>
      <c r="XK8" s="147"/>
      <c r="XL8" s="147"/>
      <c r="XM8" s="147"/>
      <c r="XN8" s="147"/>
      <c r="XO8" s="147"/>
      <c r="XP8" s="147"/>
      <c r="XQ8" s="147"/>
      <c r="XR8" s="147"/>
      <c r="XS8" s="147"/>
      <c r="XT8" s="147"/>
      <c r="XU8" s="147"/>
      <c r="XV8" s="147"/>
      <c r="XW8" s="147"/>
      <c r="XX8" s="147"/>
      <c r="XY8" s="147"/>
      <c r="XZ8" s="147"/>
      <c r="YA8" s="147"/>
      <c r="YB8" s="147"/>
      <c r="YC8" s="147"/>
      <c r="YD8" s="147"/>
      <c r="YE8" s="147"/>
      <c r="YF8" s="147"/>
      <c r="YG8" s="147"/>
      <c r="YH8" s="147"/>
      <c r="YI8" s="147"/>
      <c r="YJ8" s="147"/>
      <c r="YK8" s="147"/>
      <c r="YL8" s="147"/>
      <c r="YM8" s="147"/>
      <c r="YN8" s="147"/>
      <c r="YO8" s="147"/>
      <c r="YP8" s="147"/>
      <c r="YQ8" s="147"/>
      <c r="YR8" s="147"/>
      <c r="YS8" s="147"/>
      <c r="YT8" s="147"/>
      <c r="YU8" s="147"/>
      <c r="YV8" s="147"/>
      <c r="YW8" s="147"/>
      <c r="YX8" s="147"/>
      <c r="YY8" s="147"/>
      <c r="YZ8" s="147"/>
      <c r="ZA8" s="147"/>
      <c r="ZB8" s="147"/>
      <c r="ZC8" s="147"/>
      <c r="ZD8" s="147"/>
      <c r="ZE8" s="147"/>
      <c r="ZF8" s="147"/>
      <c r="ZG8" s="147"/>
      <c r="ZH8" s="147"/>
      <c r="ZI8" s="147"/>
      <c r="ZJ8" s="147"/>
      <c r="ZK8" s="147"/>
      <c r="ZL8" s="147"/>
      <c r="ZM8" s="147"/>
      <c r="ZN8" s="147"/>
      <c r="ZO8" s="147"/>
      <c r="ZP8" s="147"/>
      <c r="ZQ8" s="147"/>
      <c r="ZR8" s="147"/>
      <c r="ZS8" s="147"/>
      <c r="ZT8" s="147"/>
      <c r="ZU8" s="147"/>
      <c r="ZV8" s="147"/>
      <c r="ZW8" s="147"/>
      <c r="ZX8" s="147"/>
      <c r="ZY8" s="147"/>
      <c r="ZZ8" s="147"/>
      <c r="AAA8" s="147"/>
      <c r="AAB8" s="147"/>
      <c r="AAC8" s="147"/>
      <c r="AAD8" s="147"/>
      <c r="AAE8" s="147"/>
      <c r="AAF8" s="147"/>
      <c r="AAG8" s="147"/>
      <c r="AAH8" s="147"/>
      <c r="AAI8" s="147"/>
      <c r="AAJ8" s="147"/>
      <c r="AAK8" s="147"/>
      <c r="AAL8" s="147"/>
      <c r="AAM8" s="147"/>
      <c r="AAN8" s="147"/>
      <c r="AAO8" s="147"/>
      <c r="AAP8" s="147"/>
      <c r="AAQ8" s="147"/>
      <c r="AAR8" s="147"/>
      <c r="AAS8" s="147"/>
      <c r="AAT8" s="147"/>
      <c r="AAU8" s="147"/>
      <c r="AAV8" s="147"/>
      <c r="AAW8" s="147"/>
      <c r="AAX8" s="147"/>
      <c r="AAY8" s="147"/>
      <c r="AAZ8" s="147"/>
      <c r="ABA8" s="147"/>
      <c r="ABB8" s="147"/>
      <c r="ABC8" s="147"/>
      <c r="ABD8" s="147"/>
      <c r="ABE8" s="147"/>
      <c r="ABF8" s="147"/>
      <c r="ABG8" s="147"/>
      <c r="ABH8" s="147"/>
      <c r="ABI8" s="147"/>
      <c r="ABJ8" s="147"/>
      <c r="ABK8" s="147"/>
      <c r="ABL8" s="147"/>
      <c r="ABM8" s="147"/>
      <c r="ABN8" s="147"/>
      <c r="ABO8" s="147"/>
      <c r="ABP8" s="147"/>
      <c r="ABQ8" s="147"/>
      <c r="ABR8" s="147"/>
      <c r="ABS8" s="147"/>
      <c r="ABT8" s="147"/>
      <c r="ABU8" s="147"/>
      <c r="ABV8" s="147"/>
      <c r="ABW8" s="147"/>
      <c r="ABX8" s="147"/>
      <c r="ABY8" s="147"/>
      <c r="ABZ8" s="147"/>
      <c r="ACA8" s="147"/>
      <c r="ACB8" s="147"/>
      <c r="ACC8" s="147"/>
      <c r="ACD8" s="147"/>
      <c r="ACE8" s="147"/>
      <c r="ACF8" s="147"/>
      <c r="ACG8" s="147"/>
      <c r="ACH8" s="147"/>
      <c r="ACI8" s="147"/>
      <c r="ACJ8" s="147"/>
      <c r="ACK8" s="147"/>
      <c r="ACL8" s="147"/>
      <c r="ACM8" s="147"/>
      <c r="ACN8" s="147"/>
      <c r="ACO8" s="147"/>
      <c r="ACP8" s="147"/>
      <c r="ACQ8" s="147"/>
      <c r="ACR8" s="147"/>
      <c r="ACS8" s="147"/>
      <c r="ACT8" s="147"/>
      <c r="ACU8" s="147"/>
      <c r="ACV8" s="147"/>
      <c r="ACW8" s="147"/>
      <c r="ACX8" s="147"/>
      <c r="ACY8" s="147"/>
      <c r="ACZ8" s="147"/>
      <c r="ADA8" s="147"/>
      <c r="ADB8" s="147"/>
      <c r="ADC8" s="147"/>
      <c r="ADD8" s="147"/>
      <c r="ADE8" s="147"/>
      <c r="ADF8" s="147"/>
      <c r="ADG8" s="147"/>
      <c r="ADH8" s="147"/>
      <c r="ADI8" s="147"/>
      <c r="ADJ8" s="147"/>
      <c r="ADK8" s="147"/>
      <c r="ADL8" s="147"/>
      <c r="ADM8" s="147"/>
      <c r="ADN8" s="147"/>
      <c r="ADO8" s="147"/>
      <c r="ADP8" s="147"/>
      <c r="ADQ8" s="147"/>
      <c r="ADR8" s="147"/>
      <c r="ADS8" s="147"/>
      <c r="ADT8" s="147"/>
      <c r="ADU8" s="147"/>
      <c r="ADV8" s="147"/>
      <c r="ADW8" s="147"/>
      <c r="ADX8" s="147"/>
      <c r="ADY8" s="147"/>
      <c r="ADZ8" s="147"/>
      <c r="AEA8" s="147"/>
      <c r="AEB8" s="147"/>
      <c r="AEC8" s="147"/>
      <c r="AED8" s="147"/>
      <c r="AEE8" s="147"/>
      <c r="AEF8" s="147"/>
      <c r="AEG8" s="147"/>
      <c r="AEH8" s="147"/>
      <c r="AEI8" s="147"/>
      <c r="AEJ8" s="147"/>
      <c r="AEK8" s="147"/>
      <c r="AEL8" s="147"/>
      <c r="AEM8" s="147"/>
      <c r="AEN8" s="147"/>
      <c r="AEO8" s="147"/>
      <c r="AEP8" s="147"/>
      <c r="AEQ8" s="147"/>
      <c r="AER8" s="147"/>
      <c r="AES8" s="147"/>
      <c r="AET8" s="147"/>
      <c r="AEU8" s="147"/>
      <c r="AEV8" s="147"/>
      <c r="AEW8" s="147"/>
      <c r="AEX8" s="147"/>
      <c r="AEY8" s="147"/>
      <c r="AEZ8" s="147"/>
      <c r="AFA8" s="147"/>
      <c r="AFB8" s="147"/>
      <c r="AFC8" s="147"/>
      <c r="AFD8" s="147"/>
      <c r="AFE8" s="147"/>
      <c r="AFF8" s="147"/>
      <c r="AFG8" s="147"/>
      <c r="AFH8" s="147"/>
      <c r="AFI8" s="147"/>
      <c r="AFJ8" s="147"/>
      <c r="AFK8" s="147"/>
      <c r="AFL8" s="147"/>
      <c r="AFM8" s="147"/>
      <c r="AFN8" s="147"/>
      <c r="AFO8" s="147"/>
      <c r="AFP8" s="147"/>
      <c r="AFQ8" s="147"/>
      <c r="AFR8" s="147"/>
      <c r="AFS8" s="147"/>
      <c r="AFT8" s="147"/>
      <c r="AFU8" s="147"/>
      <c r="AFV8" s="147"/>
      <c r="AFW8" s="147"/>
      <c r="AFX8" s="147"/>
      <c r="AFY8" s="147"/>
      <c r="AFZ8" s="147"/>
      <c r="AGA8" s="147"/>
      <c r="AGB8" s="147"/>
      <c r="AGC8" s="147"/>
      <c r="AGD8" s="147"/>
      <c r="AGE8" s="147"/>
      <c r="AGF8" s="147"/>
      <c r="AGG8" s="147"/>
      <c r="AGH8" s="147"/>
      <c r="AGI8" s="147"/>
      <c r="AGJ8" s="147"/>
      <c r="AGK8" s="147"/>
      <c r="AGL8" s="147"/>
      <c r="AGM8" s="147"/>
      <c r="AGN8" s="147"/>
      <c r="AGO8" s="147"/>
      <c r="AGP8" s="147"/>
      <c r="AGQ8" s="147"/>
      <c r="AGR8" s="147"/>
      <c r="AGS8" s="147"/>
      <c r="AGT8" s="147"/>
      <c r="AGU8" s="147"/>
      <c r="AGV8" s="147"/>
      <c r="AGW8" s="147"/>
      <c r="AGX8" s="147"/>
      <c r="AGY8" s="147"/>
      <c r="AGZ8" s="147"/>
      <c r="AHA8" s="147"/>
      <c r="AHB8" s="147"/>
      <c r="AHC8" s="147"/>
      <c r="AHD8" s="147"/>
      <c r="AHE8" s="147"/>
      <c r="AHF8" s="147"/>
      <c r="AHG8" s="147"/>
      <c r="AHH8" s="147"/>
      <c r="AHI8" s="147"/>
      <c r="AHJ8" s="147"/>
      <c r="AHK8" s="147"/>
      <c r="AHL8" s="147"/>
      <c r="AHM8" s="147"/>
      <c r="AHN8" s="147"/>
      <c r="AHO8" s="147"/>
      <c r="AHP8" s="147"/>
      <c r="AHQ8" s="147"/>
      <c r="AHR8" s="147"/>
      <c r="AHS8" s="147"/>
      <c r="AHT8" s="147"/>
      <c r="AHU8" s="147"/>
      <c r="AHV8" s="147"/>
      <c r="AHW8" s="147"/>
      <c r="AHX8" s="147"/>
      <c r="AHY8" s="147"/>
      <c r="AHZ8" s="147"/>
      <c r="AIA8" s="147"/>
      <c r="AIB8" s="147"/>
      <c r="AIC8" s="147"/>
      <c r="AID8" s="147"/>
      <c r="AIE8" s="147"/>
      <c r="AIF8" s="147"/>
      <c r="AIG8" s="147"/>
    </row>
    <row r="9" spans="1:917" ht="18.75">
      <c r="A9" s="473" t="s">
        <v>72</v>
      </c>
      <c r="B9" s="472"/>
      <c r="C9" s="472"/>
      <c r="D9" s="472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</row>
    <row r="10" spans="1:917" ht="18.75">
      <c r="A10" s="473" t="s">
        <v>75</v>
      </c>
      <c r="B10" s="472"/>
      <c r="C10" s="472"/>
      <c r="D10" s="472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</row>
    <row r="11" spans="1:917" ht="18.75">
      <c r="A11" s="474"/>
      <c r="B11" s="472"/>
      <c r="C11" s="472"/>
      <c r="D11" s="472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47"/>
      <c r="BN11" s="147"/>
      <c r="BO11" s="147"/>
      <c r="BP11" s="147"/>
      <c r="BQ11" s="147"/>
      <c r="BR11" s="147"/>
      <c r="BS11" s="147"/>
      <c r="BT11" s="147"/>
      <c r="BU11" s="147"/>
      <c r="BV11" s="147"/>
      <c r="BW11" s="147"/>
      <c r="BX11" s="147"/>
      <c r="BY11" s="147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</row>
    <row r="12" spans="1:917"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</row>
    <row r="13" spans="1:917"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</row>
    <row r="14" spans="1:917" ht="12.75">
      <c r="A14" s="1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</row>
    <row r="15" spans="1:917"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</row>
    <row r="16" spans="1:917"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</row>
    <row r="17" spans="1:917"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</row>
    <row r="18" spans="1:917"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</row>
    <row r="19" spans="1:917"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</row>
    <row r="20" spans="1:917"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</row>
    <row r="21" spans="1:917">
      <c r="A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</row>
    <row r="22" spans="1:917">
      <c r="A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</row>
    <row r="23" spans="1:917">
      <c r="A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</row>
    <row r="24" spans="1:917">
      <c r="A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</row>
    <row r="25" spans="1:917">
      <c r="A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</row>
    <row r="26" spans="1:917">
      <c r="A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</row>
    <row r="27" spans="1:917">
      <c r="A27" s="147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</row>
    <row r="28" spans="1:917">
      <c r="A28" s="147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</row>
    <row r="29" spans="1:917">
      <c r="A29" s="147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</row>
    <row r="30" spans="1:917">
      <c r="A30" s="147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</row>
    <row r="31" spans="1:917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</row>
    <row r="32" spans="1:917"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</row>
    <row r="33" spans="2:917"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  <c r="CQ33" s="147"/>
      <c r="CR33" s="147"/>
      <c r="CS33" s="147"/>
      <c r="CT33" s="147"/>
      <c r="CU33" s="147"/>
      <c r="CV33" s="147"/>
      <c r="CW33" s="147"/>
      <c r="CX33" s="147"/>
      <c r="CY33" s="147"/>
      <c r="CZ33" s="147"/>
      <c r="DA33" s="147"/>
      <c r="DB33" s="147"/>
      <c r="DC33" s="147"/>
      <c r="DD33" s="147"/>
      <c r="DE33" s="147"/>
      <c r="DF33" s="147"/>
      <c r="DG33" s="147"/>
      <c r="DH33" s="147"/>
      <c r="DI33" s="147"/>
      <c r="DJ33" s="147"/>
      <c r="DK33" s="147"/>
      <c r="DL33" s="147"/>
      <c r="DM33" s="147"/>
      <c r="DN33" s="147"/>
      <c r="DO33" s="147"/>
      <c r="DP33" s="147"/>
      <c r="DQ33" s="147"/>
      <c r="DR33" s="147"/>
      <c r="DS33" s="147"/>
      <c r="DT33" s="147"/>
      <c r="DU33" s="147"/>
      <c r="DV33" s="147"/>
      <c r="DW33" s="147"/>
      <c r="DX33" s="147"/>
      <c r="DY33" s="147"/>
      <c r="DZ33" s="147"/>
      <c r="EA33" s="147"/>
      <c r="EB33" s="147"/>
      <c r="EC33" s="147"/>
      <c r="ED33" s="147"/>
      <c r="EE33" s="147"/>
      <c r="EF33" s="147"/>
      <c r="EG33" s="147"/>
      <c r="EH33" s="147"/>
      <c r="EI33" s="147"/>
      <c r="EJ33" s="147"/>
      <c r="EK33" s="147"/>
      <c r="EL33" s="147"/>
      <c r="EM33" s="147"/>
      <c r="EN33" s="147"/>
      <c r="EO33" s="147"/>
      <c r="EP33" s="147"/>
      <c r="EQ33" s="147"/>
      <c r="ER33" s="147"/>
      <c r="ES33" s="147"/>
      <c r="ET33" s="147"/>
      <c r="EU33" s="147"/>
      <c r="EV33" s="147"/>
      <c r="EW33" s="147"/>
      <c r="EX33" s="147"/>
      <c r="EY33" s="147"/>
      <c r="EZ33" s="147"/>
      <c r="FA33" s="147"/>
      <c r="FB33" s="147"/>
      <c r="FC33" s="147"/>
      <c r="FD33" s="147"/>
      <c r="FE33" s="147"/>
      <c r="FF33" s="147"/>
      <c r="FG33" s="147"/>
      <c r="FH33" s="147"/>
      <c r="FI33" s="147"/>
      <c r="FJ33" s="147"/>
      <c r="FK33" s="147"/>
      <c r="FL33" s="147"/>
      <c r="FM33" s="147"/>
      <c r="FN33" s="147"/>
      <c r="FO33" s="147"/>
      <c r="FP33" s="147"/>
      <c r="FQ33" s="147"/>
      <c r="FR33" s="147"/>
      <c r="FS33" s="147"/>
      <c r="FT33" s="147"/>
      <c r="FU33" s="147"/>
      <c r="FV33" s="147"/>
      <c r="FW33" s="147"/>
      <c r="FX33" s="147"/>
      <c r="FY33" s="147"/>
      <c r="FZ33" s="147"/>
      <c r="GA33" s="147"/>
      <c r="GB33" s="147"/>
      <c r="GC33" s="147"/>
      <c r="GD33" s="147"/>
      <c r="GE33" s="147"/>
      <c r="GF33" s="147"/>
      <c r="GG33" s="147"/>
      <c r="GH33" s="147"/>
      <c r="GI33" s="147"/>
      <c r="GJ33" s="147"/>
      <c r="GK33" s="147"/>
      <c r="GL33" s="147"/>
      <c r="GM33" s="147"/>
      <c r="GN33" s="147"/>
      <c r="GO33" s="147"/>
      <c r="GP33" s="147"/>
      <c r="GQ33" s="147"/>
      <c r="GR33" s="147"/>
      <c r="GS33" s="147"/>
      <c r="GT33" s="147"/>
      <c r="GU33" s="147"/>
      <c r="GV33" s="147"/>
      <c r="GW33" s="147"/>
      <c r="GX33" s="147"/>
      <c r="GY33" s="147"/>
      <c r="GZ33" s="147"/>
      <c r="HA33" s="147"/>
      <c r="HB33" s="147"/>
      <c r="HC33" s="147"/>
      <c r="HD33" s="147"/>
      <c r="HE33" s="147"/>
      <c r="HF33" s="147"/>
      <c r="HG33" s="147"/>
      <c r="HH33" s="147"/>
      <c r="HI33" s="147"/>
      <c r="HJ33" s="147"/>
      <c r="HK33" s="147"/>
      <c r="HL33" s="147"/>
      <c r="HM33" s="147"/>
      <c r="HN33" s="147"/>
      <c r="HO33" s="147"/>
      <c r="HP33" s="147"/>
      <c r="HQ33" s="147"/>
      <c r="HR33" s="147"/>
      <c r="HS33" s="147"/>
      <c r="HT33" s="147"/>
      <c r="HU33" s="147"/>
      <c r="HV33" s="147"/>
      <c r="HW33" s="147"/>
      <c r="HX33" s="147"/>
      <c r="HY33" s="147"/>
      <c r="HZ33" s="147"/>
      <c r="IA33" s="147"/>
      <c r="IB33" s="147"/>
      <c r="IC33" s="147"/>
      <c r="ID33" s="147"/>
      <c r="IE33" s="147"/>
      <c r="IF33" s="147"/>
      <c r="IG33" s="147"/>
      <c r="IH33" s="147"/>
      <c r="II33" s="147"/>
      <c r="IJ33" s="147"/>
      <c r="IK33" s="147"/>
      <c r="IL33" s="147"/>
      <c r="IM33" s="147"/>
      <c r="IN33" s="147"/>
      <c r="IO33" s="147"/>
      <c r="IP33" s="147"/>
      <c r="IQ33" s="147"/>
      <c r="IR33" s="147"/>
      <c r="IS33" s="147"/>
      <c r="IT33" s="147"/>
      <c r="IU33" s="147"/>
      <c r="IV33" s="147"/>
      <c r="IW33" s="147"/>
      <c r="IX33" s="147"/>
      <c r="IY33" s="147"/>
      <c r="IZ33" s="147"/>
      <c r="JA33" s="147"/>
      <c r="JB33" s="147"/>
      <c r="JC33" s="147"/>
      <c r="JD33" s="147"/>
      <c r="JE33" s="147"/>
      <c r="JF33" s="147"/>
      <c r="JG33" s="147"/>
      <c r="JH33" s="147"/>
      <c r="JI33" s="147"/>
      <c r="JJ33" s="147"/>
      <c r="JK33" s="147"/>
      <c r="JL33" s="147"/>
      <c r="JM33" s="147"/>
      <c r="JN33" s="147"/>
      <c r="JO33" s="147"/>
      <c r="JP33" s="147"/>
      <c r="JQ33" s="147"/>
      <c r="JR33" s="147"/>
      <c r="JS33" s="147"/>
      <c r="JT33" s="147"/>
      <c r="JU33" s="147"/>
      <c r="JV33" s="147"/>
      <c r="JW33" s="147"/>
      <c r="JX33" s="147"/>
      <c r="JY33" s="147"/>
      <c r="JZ33" s="147"/>
      <c r="KA33" s="147"/>
      <c r="KB33" s="147"/>
      <c r="KC33" s="147"/>
      <c r="KD33" s="147"/>
      <c r="KE33" s="147"/>
      <c r="KF33" s="147"/>
      <c r="KG33" s="147"/>
      <c r="KH33" s="147"/>
      <c r="KI33" s="147"/>
      <c r="KJ33" s="147"/>
      <c r="KK33" s="147"/>
      <c r="KL33" s="147"/>
      <c r="KM33" s="147"/>
      <c r="KN33" s="147"/>
      <c r="KO33" s="147"/>
      <c r="KP33" s="147"/>
      <c r="KQ33" s="147"/>
      <c r="KR33" s="147"/>
      <c r="KS33" s="147"/>
      <c r="KT33" s="147"/>
      <c r="KU33" s="147"/>
      <c r="KV33" s="147"/>
      <c r="KW33" s="147"/>
      <c r="KX33" s="147"/>
      <c r="KY33" s="147"/>
      <c r="KZ33" s="147"/>
      <c r="LA33" s="147"/>
      <c r="LB33" s="147"/>
      <c r="LC33" s="147"/>
      <c r="LD33" s="147"/>
      <c r="LE33" s="147"/>
      <c r="LF33" s="147"/>
      <c r="LG33" s="147"/>
      <c r="LH33" s="147"/>
      <c r="LI33" s="147"/>
      <c r="LJ33" s="147"/>
      <c r="LK33" s="147"/>
      <c r="LL33" s="147"/>
      <c r="LM33" s="147"/>
      <c r="LN33" s="147"/>
      <c r="LO33" s="147"/>
      <c r="LP33" s="147"/>
      <c r="LQ33" s="147"/>
      <c r="LR33" s="147"/>
      <c r="LS33" s="147"/>
      <c r="LT33" s="147"/>
      <c r="LU33" s="147"/>
      <c r="LV33" s="147"/>
      <c r="LW33" s="147"/>
      <c r="LX33" s="147"/>
      <c r="LY33" s="147"/>
      <c r="LZ33" s="147"/>
      <c r="MA33" s="147"/>
      <c r="MB33" s="147"/>
      <c r="MC33" s="147"/>
      <c r="MD33" s="147"/>
      <c r="ME33" s="147"/>
      <c r="MF33" s="147"/>
      <c r="MG33" s="147"/>
      <c r="MH33" s="147"/>
      <c r="MI33" s="147"/>
      <c r="MJ33" s="147"/>
      <c r="MK33" s="147"/>
      <c r="ML33" s="147"/>
      <c r="MM33" s="147"/>
      <c r="MN33" s="147"/>
      <c r="MO33" s="147"/>
      <c r="MP33" s="147"/>
      <c r="MQ33" s="147"/>
      <c r="MR33" s="147"/>
      <c r="MS33" s="147"/>
      <c r="MT33" s="147"/>
      <c r="MU33" s="147"/>
      <c r="MV33" s="147"/>
      <c r="MW33" s="147"/>
      <c r="MX33" s="147"/>
      <c r="MY33" s="147"/>
      <c r="MZ33" s="147"/>
      <c r="NA33" s="147"/>
      <c r="NB33" s="147"/>
      <c r="NC33" s="147"/>
      <c r="ND33" s="147"/>
      <c r="NE33" s="147"/>
      <c r="NF33" s="147"/>
      <c r="NG33" s="147"/>
      <c r="NH33" s="147"/>
      <c r="NI33" s="147"/>
      <c r="NJ33" s="147"/>
      <c r="NK33" s="147"/>
      <c r="NL33" s="147"/>
      <c r="NM33" s="147"/>
      <c r="NN33" s="147"/>
      <c r="NO33" s="147"/>
      <c r="NP33" s="147"/>
      <c r="NQ33" s="147"/>
      <c r="NR33" s="147"/>
      <c r="NS33" s="147"/>
      <c r="NT33" s="147"/>
      <c r="NU33" s="147"/>
      <c r="NV33" s="147"/>
      <c r="NW33" s="147"/>
      <c r="NX33" s="147"/>
      <c r="NY33" s="147"/>
      <c r="NZ33" s="147"/>
      <c r="OA33" s="147"/>
      <c r="OB33" s="147"/>
      <c r="OC33" s="147"/>
      <c r="OD33" s="147"/>
      <c r="OE33" s="147"/>
      <c r="OF33" s="147"/>
      <c r="OG33" s="147"/>
      <c r="OH33" s="147"/>
      <c r="OI33" s="147"/>
      <c r="OJ33" s="147"/>
      <c r="OK33" s="147"/>
      <c r="OL33" s="147"/>
      <c r="OM33" s="147"/>
      <c r="ON33" s="147"/>
      <c r="OO33" s="147"/>
      <c r="OP33" s="147"/>
      <c r="OQ33" s="147"/>
      <c r="OR33" s="147"/>
      <c r="OS33" s="147"/>
      <c r="OT33" s="147"/>
      <c r="OU33" s="147"/>
      <c r="OV33" s="147"/>
      <c r="OW33" s="147"/>
      <c r="OX33" s="147"/>
      <c r="OY33" s="147"/>
      <c r="OZ33" s="147"/>
      <c r="PA33" s="147"/>
      <c r="PB33" s="147"/>
      <c r="PC33" s="147"/>
      <c r="PD33" s="147"/>
      <c r="PE33" s="147"/>
      <c r="PF33" s="147"/>
      <c r="PG33" s="147"/>
      <c r="PH33" s="147"/>
      <c r="PI33" s="147"/>
      <c r="PJ33" s="147"/>
      <c r="PK33" s="147"/>
      <c r="PL33" s="147"/>
      <c r="PM33" s="147"/>
      <c r="PN33" s="147"/>
      <c r="PO33" s="147"/>
      <c r="PP33" s="147"/>
      <c r="PQ33" s="147"/>
      <c r="PR33" s="147"/>
      <c r="PS33" s="147"/>
      <c r="PT33" s="147"/>
      <c r="PU33" s="147"/>
      <c r="PV33" s="147"/>
      <c r="PW33" s="147"/>
      <c r="PX33" s="147"/>
      <c r="PY33" s="147"/>
      <c r="PZ33" s="147"/>
      <c r="QA33" s="147"/>
      <c r="QB33" s="147"/>
      <c r="QC33" s="147"/>
      <c r="QD33" s="147"/>
      <c r="QE33" s="147"/>
      <c r="QF33" s="147"/>
      <c r="QG33" s="147"/>
      <c r="QH33" s="147"/>
      <c r="QI33" s="147"/>
      <c r="QJ33" s="147"/>
      <c r="QK33" s="147"/>
      <c r="QL33" s="147"/>
      <c r="QM33" s="147"/>
      <c r="QN33" s="147"/>
      <c r="QO33" s="147"/>
      <c r="QP33" s="147"/>
      <c r="QQ33" s="147"/>
      <c r="QR33" s="147"/>
      <c r="QS33" s="147"/>
      <c r="QT33" s="147"/>
      <c r="QU33" s="147"/>
      <c r="QV33" s="147"/>
      <c r="QW33" s="147"/>
      <c r="QX33" s="147"/>
      <c r="QY33" s="147"/>
      <c r="QZ33" s="147"/>
      <c r="RA33" s="147"/>
      <c r="RB33" s="147"/>
      <c r="RC33" s="147"/>
      <c r="RD33" s="147"/>
      <c r="RE33" s="147"/>
      <c r="RF33" s="147"/>
      <c r="RG33" s="147"/>
      <c r="RH33" s="147"/>
      <c r="RI33" s="147"/>
      <c r="RJ33" s="147"/>
      <c r="RK33" s="147"/>
      <c r="RL33" s="147"/>
      <c r="RM33" s="147"/>
      <c r="RN33" s="147"/>
      <c r="RO33" s="147"/>
      <c r="RP33" s="147"/>
      <c r="RQ33" s="147"/>
      <c r="RR33" s="147"/>
      <c r="RS33" s="147"/>
      <c r="RT33" s="147"/>
      <c r="RU33" s="147"/>
      <c r="RV33" s="147"/>
      <c r="RW33" s="147"/>
      <c r="RX33" s="147"/>
      <c r="RY33" s="147"/>
      <c r="RZ33" s="147"/>
      <c r="SA33" s="147"/>
      <c r="SB33" s="147"/>
      <c r="SC33" s="147"/>
      <c r="SD33" s="147"/>
      <c r="SE33" s="147"/>
      <c r="SF33" s="147"/>
      <c r="SG33" s="147"/>
      <c r="SH33" s="147"/>
      <c r="SI33" s="147"/>
      <c r="SJ33" s="147"/>
      <c r="SK33" s="147"/>
      <c r="SL33" s="147"/>
      <c r="SM33" s="147"/>
      <c r="SN33" s="147"/>
      <c r="SO33" s="147"/>
      <c r="SP33" s="147"/>
      <c r="SQ33" s="147"/>
      <c r="SR33" s="147"/>
      <c r="SS33" s="147"/>
      <c r="ST33" s="147"/>
      <c r="SU33" s="147"/>
      <c r="SV33" s="147"/>
      <c r="SW33" s="147"/>
      <c r="SX33" s="147"/>
      <c r="SY33" s="147"/>
      <c r="SZ33" s="147"/>
      <c r="TA33" s="147"/>
      <c r="TB33" s="147"/>
      <c r="TC33" s="147"/>
      <c r="TD33" s="147"/>
      <c r="TE33" s="147"/>
      <c r="TF33" s="147"/>
      <c r="TG33" s="147"/>
      <c r="TH33" s="147"/>
      <c r="TI33" s="147"/>
      <c r="TJ33" s="147"/>
      <c r="TK33" s="147"/>
      <c r="TL33" s="147"/>
      <c r="TM33" s="147"/>
      <c r="TN33" s="147"/>
      <c r="TO33" s="147"/>
      <c r="TP33" s="147"/>
      <c r="TQ33" s="147"/>
      <c r="TR33" s="147"/>
      <c r="TS33" s="147"/>
      <c r="TT33" s="147"/>
      <c r="TU33" s="147"/>
      <c r="TV33" s="147"/>
      <c r="TW33" s="147"/>
      <c r="TX33" s="147"/>
      <c r="TY33" s="147"/>
      <c r="TZ33" s="147"/>
      <c r="UA33" s="147"/>
      <c r="UB33" s="147"/>
      <c r="UC33" s="147"/>
      <c r="UD33" s="147"/>
      <c r="UE33" s="147"/>
      <c r="UF33" s="147"/>
      <c r="UG33" s="147"/>
      <c r="UH33" s="147"/>
      <c r="UI33" s="147"/>
      <c r="UJ33" s="147"/>
      <c r="UK33" s="147"/>
      <c r="UL33" s="147"/>
      <c r="UM33" s="147"/>
      <c r="UN33" s="147"/>
      <c r="UO33" s="147"/>
      <c r="UP33" s="147"/>
      <c r="UQ33" s="147"/>
      <c r="UR33" s="147"/>
      <c r="US33" s="147"/>
      <c r="UT33" s="147"/>
      <c r="UU33" s="147"/>
      <c r="UV33" s="147"/>
      <c r="UW33" s="147"/>
      <c r="UX33" s="147"/>
      <c r="UY33" s="147"/>
      <c r="UZ33" s="147"/>
      <c r="VA33" s="147"/>
      <c r="VB33" s="147"/>
      <c r="VC33" s="147"/>
      <c r="VD33" s="147"/>
      <c r="VE33" s="147"/>
      <c r="VF33" s="147"/>
      <c r="VG33" s="147"/>
      <c r="VH33" s="147"/>
      <c r="VI33" s="147"/>
      <c r="VJ33" s="147"/>
      <c r="VK33" s="147"/>
      <c r="VL33" s="147"/>
      <c r="VM33" s="147"/>
      <c r="VN33" s="147"/>
      <c r="VO33" s="147"/>
      <c r="VP33" s="147"/>
      <c r="VQ33" s="147"/>
      <c r="VR33" s="147"/>
      <c r="VS33" s="147"/>
      <c r="VT33" s="147"/>
      <c r="VU33" s="147"/>
      <c r="VV33" s="147"/>
      <c r="VW33" s="147"/>
      <c r="VX33" s="147"/>
      <c r="VY33" s="147"/>
      <c r="VZ33" s="147"/>
      <c r="WA33" s="147"/>
      <c r="WB33" s="147"/>
      <c r="WC33" s="147"/>
      <c r="WD33" s="147"/>
      <c r="WE33" s="147"/>
      <c r="WF33" s="147"/>
      <c r="WG33" s="147"/>
      <c r="WH33" s="147"/>
      <c r="WI33" s="147"/>
      <c r="WJ33" s="147"/>
      <c r="WK33" s="147"/>
      <c r="WL33" s="147"/>
      <c r="WM33" s="147"/>
      <c r="WN33" s="147"/>
      <c r="WO33" s="147"/>
      <c r="WP33" s="147"/>
      <c r="WQ33" s="147"/>
      <c r="WR33" s="147"/>
      <c r="WS33" s="147"/>
      <c r="WT33" s="147"/>
      <c r="WU33" s="147"/>
      <c r="WV33" s="147"/>
      <c r="WW33" s="147"/>
      <c r="WX33" s="147"/>
      <c r="WY33" s="147"/>
      <c r="WZ33" s="147"/>
      <c r="XA33" s="147"/>
      <c r="XB33" s="147"/>
      <c r="XC33" s="147"/>
      <c r="XD33" s="147"/>
      <c r="XE33" s="147"/>
      <c r="XF33" s="147"/>
      <c r="XG33" s="147"/>
      <c r="XH33" s="147"/>
      <c r="XI33" s="147"/>
      <c r="XJ33" s="147"/>
      <c r="XK33" s="147"/>
      <c r="XL33" s="147"/>
      <c r="XM33" s="147"/>
      <c r="XN33" s="147"/>
      <c r="XO33" s="147"/>
      <c r="XP33" s="147"/>
      <c r="XQ33" s="147"/>
      <c r="XR33" s="147"/>
      <c r="XS33" s="147"/>
      <c r="XT33" s="147"/>
      <c r="XU33" s="147"/>
      <c r="XV33" s="147"/>
      <c r="XW33" s="147"/>
      <c r="XX33" s="147"/>
      <c r="XY33" s="147"/>
      <c r="XZ33" s="147"/>
      <c r="YA33" s="147"/>
      <c r="YB33" s="147"/>
      <c r="YC33" s="147"/>
      <c r="YD33" s="147"/>
      <c r="YE33" s="147"/>
      <c r="YF33" s="147"/>
      <c r="YG33" s="147"/>
      <c r="YH33" s="147"/>
      <c r="YI33" s="147"/>
      <c r="YJ33" s="147"/>
      <c r="YK33" s="147"/>
      <c r="YL33" s="147"/>
      <c r="YM33" s="147"/>
      <c r="YN33" s="147"/>
      <c r="YO33" s="147"/>
      <c r="YP33" s="147"/>
      <c r="YQ33" s="147"/>
      <c r="YR33" s="147"/>
      <c r="YS33" s="147"/>
      <c r="YT33" s="147"/>
      <c r="YU33" s="147"/>
      <c r="YV33" s="147"/>
      <c r="YW33" s="147"/>
      <c r="YX33" s="147"/>
      <c r="YY33" s="147"/>
      <c r="YZ33" s="147"/>
      <c r="ZA33" s="147"/>
      <c r="ZB33" s="147"/>
      <c r="ZC33" s="147"/>
      <c r="ZD33" s="147"/>
      <c r="ZE33" s="147"/>
      <c r="ZF33" s="147"/>
      <c r="ZG33" s="147"/>
      <c r="ZH33" s="147"/>
      <c r="ZI33" s="147"/>
      <c r="ZJ33" s="147"/>
      <c r="ZK33" s="147"/>
      <c r="ZL33" s="147"/>
      <c r="ZM33" s="147"/>
      <c r="ZN33" s="147"/>
      <c r="ZO33" s="147"/>
      <c r="ZP33" s="147"/>
      <c r="ZQ33" s="147"/>
      <c r="ZR33" s="147"/>
      <c r="ZS33" s="147"/>
      <c r="ZT33" s="147"/>
      <c r="ZU33" s="147"/>
      <c r="ZV33" s="147"/>
      <c r="ZW33" s="147"/>
      <c r="ZX33" s="147"/>
      <c r="ZY33" s="147"/>
      <c r="ZZ33" s="147"/>
      <c r="AAA33" s="147"/>
      <c r="AAB33" s="147"/>
      <c r="AAC33" s="147"/>
      <c r="AAD33" s="147"/>
      <c r="AAE33" s="147"/>
      <c r="AAF33" s="147"/>
      <c r="AAG33" s="147"/>
      <c r="AAH33" s="147"/>
      <c r="AAI33" s="147"/>
      <c r="AAJ33" s="147"/>
      <c r="AAK33" s="147"/>
      <c r="AAL33" s="147"/>
      <c r="AAM33" s="147"/>
      <c r="AAN33" s="147"/>
      <c r="AAO33" s="147"/>
      <c r="AAP33" s="147"/>
      <c r="AAQ33" s="147"/>
      <c r="AAR33" s="147"/>
      <c r="AAS33" s="147"/>
      <c r="AAT33" s="147"/>
      <c r="AAU33" s="147"/>
      <c r="AAV33" s="147"/>
      <c r="AAW33" s="147"/>
      <c r="AAX33" s="147"/>
      <c r="AAY33" s="147"/>
      <c r="AAZ33" s="147"/>
      <c r="ABA33" s="147"/>
      <c r="ABB33" s="147"/>
      <c r="ABC33" s="147"/>
      <c r="ABD33" s="147"/>
      <c r="ABE33" s="147"/>
      <c r="ABF33" s="147"/>
      <c r="ABG33" s="147"/>
      <c r="ABH33" s="147"/>
      <c r="ABI33" s="147"/>
      <c r="ABJ33" s="147"/>
      <c r="ABK33" s="147"/>
      <c r="ABL33" s="147"/>
      <c r="ABM33" s="147"/>
      <c r="ABN33" s="147"/>
      <c r="ABO33" s="147"/>
      <c r="ABP33" s="147"/>
      <c r="ABQ33" s="147"/>
      <c r="ABR33" s="147"/>
      <c r="ABS33" s="147"/>
      <c r="ABT33" s="147"/>
      <c r="ABU33" s="147"/>
      <c r="ABV33" s="147"/>
      <c r="ABW33" s="147"/>
      <c r="ABX33" s="147"/>
      <c r="ABY33" s="147"/>
      <c r="ABZ33" s="147"/>
      <c r="ACA33" s="147"/>
      <c r="ACB33" s="147"/>
      <c r="ACC33" s="147"/>
      <c r="ACD33" s="147"/>
      <c r="ACE33" s="147"/>
      <c r="ACF33" s="147"/>
      <c r="ACG33" s="147"/>
      <c r="ACH33" s="147"/>
      <c r="ACI33" s="147"/>
      <c r="ACJ33" s="147"/>
      <c r="ACK33" s="147"/>
      <c r="ACL33" s="147"/>
      <c r="ACM33" s="147"/>
      <c r="ACN33" s="147"/>
      <c r="ACO33" s="147"/>
      <c r="ACP33" s="147"/>
      <c r="ACQ33" s="147"/>
      <c r="ACR33" s="147"/>
      <c r="ACS33" s="147"/>
      <c r="ACT33" s="147"/>
      <c r="ACU33" s="147"/>
      <c r="ACV33" s="147"/>
      <c r="ACW33" s="147"/>
      <c r="ACX33" s="147"/>
      <c r="ACY33" s="147"/>
      <c r="ACZ33" s="147"/>
      <c r="ADA33" s="147"/>
      <c r="ADB33" s="147"/>
      <c r="ADC33" s="147"/>
      <c r="ADD33" s="147"/>
      <c r="ADE33" s="147"/>
      <c r="ADF33" s="147"/>
      <c r="ADG33" s="147"/>
      <c r="ADH33" s="147"/>
      <c r="ADI33" s="147"/>
      <c r="ADJ33" s="147"/>
      <c r="ADK33" s="147"/>
      <c r="ADL33" s="147"/>
      <c r="ADM33" s="147"/>
      <c r="ADN33" s="147"/>
      <c r="ADO33" s="147"/>
      <c r="ADP33" s="147"/>
      <c r="ADQ33" s="147"/>
      <c r="ADR33" s="147"/>
      <c r="ADS33" s="147"/>
      <c r="ADT33" s="147"/>
      <c r="ADU33" s="147"/>
      <c r="ADV33" s="147"/>
      <c r="ADW33" s="147"/>
      <c r="ADX33" s="147"/>
      <c r="ADY33" s="147"/>
      <c r="ADZ33" s="147"/>
      <c r="AEA33" s="147"/>
      <c r="AEB33" s="147"/>
      <c r="AEC33" s="147"/>
      <c r="AED33" s="147"/>
      <c r="AEE33" s="147"/>
      <c r="AEF33" s="147"/>
      <c r="AEG33" s="147"/>
      <c r="AEH33" s="147"/>
      <c r="AEI33" s="147"/>
      <c r="AEJ33" s="147"/>
      <c r="AEK33" s="147"/>
      <c r="AEL33" s="147"/>
      <c r="AEM33" s="147"/>
      <c r="AEN33" s="147"/>
      <c r="AEO33" s="147"/>
      <c r="AEP33" s="147"/>
      <c r="AEQ33" s="147"/>
      <c r="AER33" s="147"/>
      <c r="AES33" s="147"/>
      <c r="AET33" s="147"/>
      <c r="AEU33" s="147"/>
      <c r="AEV33" s="147"/>
      <c r="AEW33" s="147"/>
      <c r="AEX33" s="147"/>
      <c r="AEY33" s="147"/>
      <c r="AEZ33" s="147"/>
      <c r="AFA33" s="147"/>
      <c r="AFB33" s="147"/>
      <c r="AFC33" s="147"/>
      <c r="AFD33" s="147"/>
      <c r="AFE33" s="147"/>
      <c r="AFF33" s="147"/>
      <c r="AFG33" s="147"/>
      <c r="AFH33" s="147"/>
      <c r="AFI33" s="147"/>
      <c r="AFJ33" s="147"/>
      <c r="AFK33" s="147"/>
      <c r="AFL33" s="147"/>
      <c r="AFM33" s="147"/>
      <c r="AFN33" s="147"/>
      <c r="AFO33" s="147"/>
      <c r="AFP33" s="147"/>
      <c r="AFQ33" s="147"/>
      <c r="AFR33" s="147"/>
      <c r="AFS33" s="147"/>
      <c r="AFT33" s="147"/>
      <c r="AFU33" s="147"/>
      <c r="AFV33" s="147"/>
      <c r="AFW33" s="147"/>
      <c r="AFX33" s="147"/>
      <c r="AFY33" s="147"/>
      <c r="AFZ33" s="147"/>
      <c r="AGA33" s="147"/>
      <c r="AGB33" s="147"/>
      <c r="AGC33" s="147"/>
      <c r="AGD33" s="147"/>
      <c r="AGE33" s="147"/>
      <c r="AGF33" s="147"/>
      <c r="AGG33" s="147"/>
      <c r="AGH33" s="147"/>
      <c r="AGI33" s="147"/>
      <c r="AGJ33" s="147"/>
      <c r="AGK33" s="147"/>
      <c r="AGL33" s="147"/>
      <c r="AGM33" s="147"/>
      <c r="AGN33" s="147"/>
      <c r="AGO33" s="147"/>
      <c r="AGP33" s="147"/>
      <c r="AGQ33" s="147"/>
      <c r="AGR33" s="147"/>
      <c r="AGS33" s="147"/>
      <c r="AGT33" s="147"/>
      <c r="AGU33" s="147"/>
      <c r="AGV33" s="147"/>
      <c r="AGW33" s="147"/>
      <c r="AGX33" s="147"/>
      <c r="AGY33" s="147"/>
      <c r="AGZ33" s="147"/>
      <c r="AHA33" s="147"/>
      <c r="AHB33" s="147"/>
      <c r="AHC33" s="147"/>
      <c r="AHD33" s="147"/>
      <c r="AHE33" s="147"/>
      <c r="AHF33" s="147"/>
      <c r="AHG33" s="147"/>
      <c r="AHH33" s="147"/>
      <c r="AHI33" s="147"/>
      <c r="AHJ33" s="147"/>
      <c r="AHK33" s="147"/>
      <c r="AHL33" s="147"/>
      <c r="AHM33" s="147"/>
      <c r="AHN33" s="147"/>
      <c r="AHO33" s="147"/>
      <c r="AHP33" s="147"/>
      <c r="AHQ33" s="147"/>
      <c r="AHR33" s="147"/>
      <c r="AHS33" s="147"/>
      <c r="AHT33" s="147"/>
      <c r="AHU33" s="147"/>
      <c r="AHV33" s="147"/>
      <c r="AHW33" s="147"/>
      <c r="AHX33" s="147"/>
      <c r="AHY33" s="147"/>
      <c r="AHZ33" s="147"/>
      <c r="AIA33" s="147"/>
      <c r="AIB33" s="147"/>
      <c r="AIC33" s="147"/>
      <c r="AID33" s="147"/>
      <c r="AIE33" s="147"/>
      <c r="AIF33" s="147"/>
      <c r="AIG33" s="147"/>
    </row>
    <row r="34" spans="2:917"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  <c r="CQ34" s="147"/>
      <c r="CR34" s="147"/>
      <c r="CS34" s="147"/>
      <c r="CT34" s="147"/>
      <c r="CU34" s="147"/>
      <c r="CV34" s="147"/>
      <c r="CW34" s="147"/>
      <c r="CX34" s="147"/>
      <c r="CY34" s="147"/>
      <c r="CZ34" s="147"/>
      <c r="DA34" s="147"/>
      <c r="DB34" s="147"/>
      <c r="DC34" s="147"/>
      <c r="DD34" s="147"/>
      <c r="DE34" s="147"/>
      <c r="DF34" s="147"/>
      <c r="DG34" s="147"/>
      <c r="DH34" s="147"/>
      <c r="DI34" s="147"/>
      <c r="DJ34" s="147"/>
      <c r="DK34" s="147"/>
      <c r="DL34" s="147"/>
      <c r="DM34" s="147"/>
      <c r="DN34" s="147"/>
      <c r="DO34" s="147"/>
      <c r="DP34" s="147"/>
      <c r="DQ34" s="147"/>
      <c r="DR34" s="147"/>
      <c r="DS34" s="147"/>
      <c r="DT34" s="147"/>
      <c r="DU34" s="147"/>
      <c r="DV34" s="147"/>
      <c r="DW34" s="147"/>
      <c r="DX34" s="147"/>
      <c r="DY34" s="147"/>
      <c r="DZ34" s="147"/>
      <c r="EA34" s="147"/>
      <c r="EB34" s="147"/>
      <c r="EC34" s="147"/>
      <c r="ED34" s="147"/>
      <c r="EE34" s="147"/>
      <c r="EF34" s="147"/>
      <c r="EG34" s="147"/>
      <c r="EH34" s="147"/>
      <c r="EI34" s="147"/>
      <c r="EJ34" s="147"/>
      <c r="EK34" s="147"/>
      <c r="EL34" s="147"/>
      <c r="EM34" s="147"/>
      <c r="EN34" s="147"/>
      <c r="EO34" s="147"/>
      <c r="EP34" s="147"/>
      <c r="EQ34" s="147"/>
      <c r="ER34" s="147"/>
      <c r="ES34" s="147"/>
      <c r="ET34" s="147"/>
      <c r="EU34" s="147"/>
      <c r="EV34" s="147"/>
      <c r="EW34" s="147"/>
      <c r="EX34" s="147"/>
      <c r="EY34" s="147"/>
      <c r="EZ34" s="147"/>
      <c r="FA34" s="147"/>
      <c r="FB34" s="147"/>
      <c r="FC34" s="147"/>
      <c r="FD34" s="147"/>
      <c r="FE34" s="147"/>
      <c r="FF34" s="147"/>
      <c r="FG34" s="147"/>
      <c r="FH34" s="147"/>
      <c r="FI34" s="147"/>
      <c r="FJ34" s="147"/>
      <c r="FK34" s="147"/>
      <c r="FL34" s="147"/>
      <c r="FM34" s="147"/>
      <c r="FN34" s="147"/>
      <c r="FO34" s="147"/>
      <c r="FP34" s="147"/>
      <c r="FQ34" s="147"/>
      <c r="FR34" s="147"/>
      <c r="FS34" s="147"/>
      <c r="FT34" s="147"/>
      <c r="FU34" s="147"/>
      <c r="FV34" s="147"/>
      <c r="FW34" s="147"/>
      <c r="FX34" s="147"/>
      <c r="FY34" s="147"/>
      <c r="FZ34" s="147"/>
      <c r="GA34" s="147"/>
      <c r="GB34" s="147"/>
      <c r="GC34" s="147"/>
      <c r="GD34" s="147"/>
      <c r="GE34" s="147"/>
      <c r="GF34" s="147"/>
      <c r="GG34" s="147"/>
      <c r="GH34" s="147"/>
      <c r="GI34" s="147"/>
      <c r="GJ34" s="147"/>
      <c r="GK34" s="147"/>
      <c r="GL34" s="147"/>
      <c r="GM34" s="147"/>
      <c r="GN34" s="147"/>
      <c r="GO34" s="147"/>
      <c r="GP34" s="147"/>
      <c r="GQ34" s="147"/>
      <c r="GR34" s="147"/>
      <c r="GS34" s="147"/>
      <c r="GT34" s="147"/>
      <c r="GU34" s="147"/>
      <c r="GV34" s="147"/>
      <c r="GW34" s="147"/>
      <c r="GX34" s="147"/>
      <c r="GY34" s="147"/>
      <c r="GZ34" s="147"/>
      <c r="HA34" s="147"/>
      <c r="HB34" s="147"/>
      <c r="HC34" s="147"/>
      <c r="HD34" s="147"/>
      <c r="HE34" s="147"/>
      <c r="HF34" s="147"/>
      <c r="HG34" s="147"/>
      <c r="HH34" s="147"/>
      <c r="HI34" s="147"/>
      <c r="HJ34" s="147"/>
      <c r="HK34" s="147"/>
      <c r="HL34" s="147"/>
      <c r="HM34" s="147"/>
      <c r="HN34" s="147"/>
      <c r="HO34" s="147"/>
      <c r="HP34" s="147"/>
      <c r="HQ34" s="147"/>
      <c r="HR34" s="147"/>
      <c r="HS34" s="147"/>
      <c r="HT34" s="147"/>
      <c r="HU34" s="147"/>
      <c r="HV34" s="147"/>
      <c r="HW34" s="147"/>
      <c r="HX34" s="147"/>
      <c r="HY34" s="147"/>
      <c r="HZ34" s="147"/>
      <c r="IA34" s="147"/>
      <c r="IB34" s="147"/>
      <c r="IC34" s="147"/>
      <c r="ID34" s="147"/>
      <c r="IE34" s="147"/>
      <c r="IF34" s="147"/>
      <c r="IG34" s="147"/>
      <c r="IH34" s="147"/>
      <c r="II34" s="147"/>
      <c r="IJ34" s="147"/>
      <c r="IK34" s="147"/>
      <c r="IL34" s="147"/>
      <c r="IM34" s="147"/>
      <c r="IN34" s="147"/>
      <c r="IO34" s="147"/>
      <c r="IP34" s="147"/>
      <c r="IQ34" s="147"/>
      <c r="IR34" s="147"/>
      <c r="IS34" s="147"/>
      <c r="IT34" s="147"/>
      <c r="IU34" s="147"/>
      <c r="IV34" s="147"/>
      <c r="IW34" s="147"/>
      <c r="IX34" s="147"/>
      <c r="IY34" s="147"/>
      <c r="IZ34" s="147"/>
      <c r="JA34" s="147"/>
      <c r="JB34" s="147"/>
      <c r="JC34" s="147"/>
      <c r="JD34" s="147"/>
      <c r="JE34" s="147"/>
      <c r="JF34" s="147"/>
      <c r="JG34" s="147"/>
      <c r="JH34" s="147"/>
      <c r="JI34" s="147"/>
      <c r="JJ34" s="147"/>
      <c r="JK34" s="147"/>
      <c r="JL34" s="147"/>
      <c r="JM34" s="147"/>
      <c r="JN34" s="147"/>
      <c r="JO34" s="147"/>
      <c r="JP34" s="147"/>
      <c r="JQ34" s="147"/>
      <c r="JR34" s="147"/>
      <c r="JS34" s="147"/>
      <c r="JT34" s="147"/>
      <c r="JU34" s="147"/>
      <c r="JV34" s="147"/>
      <c r="JW34" s="147"/>
      <c r="JX34" s="147"/>
      <c r="JY34" s="147"/>
      <c r="JZ34" s="147"/>
      <c r="KA34" s="147"/>
      <c r="KB34" s="147"/>
      <c r="KC34" s="147"/>
      <c r="KD34" s="147"/>
      <c r="KE34" s="147"/>
      <c r="KF34" s="147"/>
      <c r="KG34" s="147"/>
      <c r="KH34" s="147"/>
      <c r="KI34" s="147"/>
      <c r="KJ34" s="147"/>
      <c r="KK34" s="147"/>
      <c r="KL34" s="147"/>
      <c r="KM34" s="147"/>
      <c r="KN34" s="147"/>
      <c r="KO34" s="147"/>
      <c r="KP34" s="147"/>
      <c r="KQ34" s="147"/>
      <c r="KR34" s="147"/>
      <c r="KS34" s="147"/>
      <c r="KT34" s="147"/>
      <c r="KU34" s="147"/>
      <c r="KV34" s="147"/>
      <c r="KW34" s="147"/>
      <c r="KX34" s="147"/>
      <c r="KY34" s="147"/>
      <c r="KZ34" s="147"/>
      <c r="LA34" s="147"/>
      <c r="LB34" s="147"/>
      <c r="LC34" s="147"/>
      <c r="LD34" s="147"/>
      <c r="LE34" s="147"/>
      <c r="LF34" s="147"/>
      <c r="LG34" s="147"/>
      <c r="LH34" s="147"/>
      <c r="LI34" s="147"/>
      <c r="LJ34" s="147"/>
      <c r="LK34" s="147"/>
      <c r="LL34" s="147"/>
      <c r="LM34" s="147"/>
      <c r="LN34" s="147"/>
      <c r="LO34" s="147"/>
      <c r="LP34" s="147"/>
      <c r="LQ34" s="147"/>
      <c r="LR34" s="147"/>
      <c r="LS34" s="147"/>
      <c r="LT34" s="147"/>
      <c r="LU34" s="147"/>
      <c r="LV34" s="147"/>
      <c r="LW34" s="147"/>
      <c r="LX34" s="147"/>
      <c r="LY34" s="147"/>
      <c r="LZ34" s="147"/>
      <c r="MA34" s="147"/>
      <c r="MB34" s="147"/>
      <c r="MC34" s="147"/>
      <c r="MD34" s="147"/>
      <c r="ME34" s="147"/>
      <c r="MF34" s="147"/>
      <c r="MG34" s="147"/>
      <c r="MH34" s="147"/>
      <c r="MI34" s="147"/>
      <c r="MJ34" s="147"/>
      <c r="MK34" s="147"/>
      <c r="ML34" s="147"/>
      <c r="MM34" s="147"/>
      <c r="MN34" s="147"/>
      <c r="MO34" s="147"/>
      <c r="MP34" s="147"/>
      <c r="MQ34" s="147"/>
      <c r="MR34" s="147"/>
      <c r="MS34" s="147"/>
      <c r="MT34" s="147"/>
      <c r="MU34" s="147"/>
      <c r="MV34" s="147"/>
      <c r="MW34" s="147"/>
      <c r="MX34" s="147"/>
      <c r="MY34" s="147"/>
      <c r="MZ34" s="147"/>
      <c r="NA34" s="147"/>
      <c r="NB34" s="147"/>
      <c r="NC34" s="147"/>
      <c r="ND34" s="147"/>
      <c r="NE34" s="147"/>
      <c r="NF34" s="147"/>
      <c r="NG34" s="147"/>
      <c r="NH34" s="147"/>
      <c r="NI34" s="147"/>
      <c r="NJ34" s="147"/>
      <c r="NK34" s="147"/>
      <c r="NL34" s="147"/>
      <c r="NM34" s="147"/>
      <c r="NN34" s="147"/>
      <c r="NO34" s="147"/>
      <c r="NP34" s="147"/>
      <c r="NQ34" s="147"/>
      <c r="NR34" s="147"/>
      <c r="NS34" s="147"/>
      <c r="NT34" s="147"/>
      <c r="NU34" s="147"/>
      <c r="NV34" s="147"/>
      <c r="NW34" s="147"/>
      <c r="NX34" s="147"/>
      <c r="NY34" s="147"/>
      <c r="NZ34" s="147"/>
      <c r="OA34" s="147"/>
      <c r="OB34" s="147"/>
      <c r="OC34" s="147"/>
      <c r="OD34" s="147"/>
      <c r="OE34" s="147"/>
      <c r="OF34" s="147"/>
      <c r="OG34" s="147"/>
      <c r="OH34" s="147"/>
      <c r="OI34" s="147"/>
      <c r="OJ34" s="147"/>
      <c r="OK34" s="147"/>
      <c r="OL34" s="147"/>
      <c r="OM34" s="147"/>
      <c r="ON34" s="147"/>
      <c r="OO34" s="147"/>
      <c r="OP34" s="147"/>
      <c r="OQ34" s="147"/>
      <c r="OR34" s="147"/>
      <c r="OS34" s="147"/>
      <c r="OT34" s="147"/>
      <c r="OU34" s="147"/>
      <c r="OV34" s="147"/>
      <c r="OW34" s="147"/>
      <c r="OX34" s="147"/>
      <c r="OY34" s="147"/>
      <c r="OZ34" s="147"/>
      <c r="PA34" s="147"/>
      <c r="PB34" s="147"/>
      <c r="PC34" s="147"/>
      <c r="PD34" s="147"/>
      <c r="PE34" s="147"/>
      <c r="PF34" s="147"/>
      <c r="PG34" s="147"/>
      <c r="PH34" s="147"/>
      <c r="PI34" s="147"/>
      <c r="PJ34" s="147"/>
      <c r="PK34" s="147"/>
      <c r="PL34" s="147"/>
      <c r="PM34" s="147"/>
      <c r="PN34" s="147"/>
      <c r="PO34" s="147"/>
      <c r="PP34" s="147"/>
      <c r="PQ34" s="147"/>
      <c r="PR34" s="147"/>
      <c r="PS34" s="147"/>
      <c r="PT34" s="147"/>
      <c r="PU34" s="147"/>
      <c r="PV34" s="147"/>
      <c r="PW34" s="147"/>
      <c r="PX34" s="147"/>
      <c r="PY34" s="147"/>
      <c r="PZ34" s="147"/>
      <c r="QA34" s="147"/>
      <c r="QB34" s="147"/>
      <c r="QC34" s="147"/>
      <c r="QD34" s="147"/>
      <c r="QE34" s="147"/>
      <c r="QF34" s="147"/>
      <c r="QG34" s="147"/>
      <c r="QH34" s="147"/>
      <c r="QI34" s="147"/>
      <c r="QJ34" s="147"/>
      <c r="QK34" s="147"/>
      <c r="QL34" s="147"/>
      <c r="QM34" s="147"/>
      <c r="QN34" s="147"/>
      <c r="QO34" s="147"/>
      <c r="QP34" s="147"/>
      <c r="QQ34" s="147"/>
      <c r="QR34" s="147"/>
      <c r="QS34" s="147"/>
      <c r="QT34" s="147"/>
      <c r="QU34" s="147"/>
      <c r="QV34" s="147"/>
      <c r="QW34" s="147"/>
      <c r="QX34" s="147"/>
      <c r="QY34" s="147"/>
      <c r="QZ34" s="147"/>
      <c r="RA34" s="147"/>
      <c r="RB34" s="147"/>
      <c r="RC34" s="147"/>
      <c r="RD34" s="147"/>
      <c r="RE34" s="147"/>
      <c r="RF34" s="147"/>
      <c r="RG34" s="147"/>
      <c r="RH34" s="147"/>
      <c r="RI34" s="147"/>
      <c r="RJ34" s="147"/>
      <c r="RK34" s="147"/>
      <c r="RL34" s="147"/>
      <c r="RM34" s="147"/>
      <c r="RN34" s="147"/>
      <c r="RO34" s="147"/>
      <c r="RP34" s="147"/>
      <c r="RQ34" s="147"/>
      <c r="RR34" s="147"/>
      <c r="RS34" s="147"/>
      <c r="RT34" s="147"/>
      <c r="RU34" s="147"/>
      <c r="RV34" s="147"/>
      <c r="RW34" s="147"/>
      <c r="RX34" s="147"/>
      <c r="RY34" s="147"/>
      <c r="RZ34" s="147"/>
      <c r="SA34" s="147"/>
      <c r="SB34" s="147"/>
      <c r="SC34" s="147"/>
      <c r="SD34" s="147"/>
      <c r="SE34" s="147"/>
      <c r="SF34" s="147"/>
      <c r="SG34" s="147"/>
      <c r="SH34" s="147"/>
      <c r="SI34" s="147"/>
      <c r="SJ34" s="147"/>
      <c r="SK34" s="147"/>
      <c r="SL34" s="147"/>
      <c r="SM34" s="147"/>
      <c r="SN34" s="147"/>
      <c r="SO34" s="147"/>
      <c r="SP34" s="147"/>
      <c r="SQ34" s="147"/>
      <c r="SR34" s="147"/>
      <c r="SS34" s="147"/>
      <c r="ST34" s="147"/>
      <c r="SU34" s="147"/>
      <c r="SV34" s="147"/>
      <c r="SW34" s="147"/>
      <c r="SX34" s="147"/>
      <c r="SY34" s="147"/>
      <c r="SZ34" s="147"/>
      <c r="TA34" s="147"/>
      <c r="TB34" s="147"/>
      <c r="TC34" s="147"/>
      <c r="TD34" s="147"/>
      <c r="TE34" s="147"/>
      <c r="TF34" s="147"/>
      <c r="TG34" s="147"/>
      <c r="TH34" s="147"/>
      <c r="TI34" s="147"/>
      <c r="TJ34" s="147"/>
      <c r="TK34" s="147"/>
      <c r="TL34" s="147"/>
      <c r="TM34" s="147"/>
      <c r="TN34" s="147"/>
      <c r="TO34" s="147"/>
      <c r="TP34" s="147"/>
      <c r="TQ34" s="147"/>
      <c r="TR34" s="147"/>
      <c r="TS34" s="147"/>
      <c r="TT34" s="147"/>
      <c r="TU34" s="147"/>
      <c r="TV34" s="147"/>
      <c r="TW34" s="147"/>
      <c r="TX34" s="147"/>
      <c r="TY34" s="147"/>
      <c r="TZ34" s="147"/>
      <c r="UA34" s="147"/>
      <c r="UB34" s="147"/>
      <c r="UC34" s="147"/>
      <c r="UD34" s="147"/>
      <c r="UE34" s="147"/>
      <c r="UF34" s="147"/>
      <c r="UG34" s="147"/>
      <c r="UH34" s="147"/>
      <c r="UI34" s="147"/>
      <c r="UJ34" s="147"/>
      <c r="UK34" s="147"/>
      <c r="UL34" s="147"/>
      <c r="UM34" s="147"/>
      <c r="UN34" s="147"/>
      <c r="UO34" s="147"/>
      <c r="UP34" s="147"/>
      <c r="UQ34" s="147"/>
      <c r="UR34" s="147"/>
      <c r="US34" s="147"/>
      <c r="UT34" s="147"/>
      <c r="UU34" s="147"/>
      <c r="UV34" s="147"/>
      <c r="UW34" s="147"/>
      <c r="UX34" s="147"/>
      <c r="UY34" s="147"/>
      <c r="UZ34" s="147"/>
      <c r="VA34" s="147"/>
      <c r="VB34" s="147"/>
      <c r="VC34" s="147"/>
      <c r="VD34" s="147"/>
      <c r="VE34" s="147"/>
      <c r="VF34" s="147"/>
      <c r="VG34" s="147"/>
      <c r="VH34" s="147"/>
      <c r="VI34" s="147"/>
      <c r="VJ34" s="147"/>
      <c r="VK34" s="147"/>
      <c r="VL34" s="147"/>
      <c r="VM34" s="147"/>
      <c r="VN34" s="147"/>
      <c r="VO34" s="147"/>
      <c r="VP34" s="147"/>
      <c r="VQ34" s="147"/>
      <c r="VR34" s="147"/>
      <c r="VS34" s="147"/>
      <c r="VT34" s="147"/>
      <c r="VU34" s="147"/>
      <c r="VV34" s="147"/>
      <c r="VW34" s="147"/>
      <c r="VX34" s="147"/>
      <c r="VY34" s="147"/>
      <c r="VZ34" s="147"/>
      <c r="WA34" s="147"/>
      <c r="WB34" s="147"/>
      <c r="WC34" s="147"/>
      <c r="WD34" s="147"/>
      <c r="WE34" s="147"/>
      <c r="WF34" s="147"/>
      <c r="WG34" s="147"/>
      <c r="WH34" s="147"/>
      <c r="WI34" s="147"/>
      <c r="WJ34" s="147"/>
      <c r="WK34" s="147"/>
      <c r="WL34" s="147"/>
      <c r="WM34" s="147"/>
      <c r="WN34" s="147"/>
      <c r="WO34" s="147"/>
      <c r="WP34" s="147"/>
      <c r="WQ34" s="147"/>
      <c r="WR34" s="147"/>
      <c r="WS34" s="147"/>
      <c r="WT34" s="147"/>
      <c r="WU34" s="147"/>
      <c r="WV34" s="147"/>
      <c r="WW34" s="147"/>
      <c r="WX34" s="147"/>
      <c r="WY34" s="147"/>
      <c r="WZ34" s="147"/>
      <c r="XA34" s="147"/>
      <c r="XB34" s="147"/>
      <c r="XC34" s="147"/>
      <c r="XD34" s="147"/>
      <c r="XE34" s="147"/>
      <c r="XF34" s="147"/>
      <c r="XG34" s="147"/>
      <c r="XH34" s="147"/>
      <c r="XI34" s="147"/>
      <c r="XJ34" s="147"/>
      <c r="XK34" s="147"/>
      <c r="XL34" s="147"/>
      <c r="XM34" s="147"/>
      <c r="XN34" s="147"/>
      <c r="XO34" s="147"/>
      <c r="XP34" s="147"/>
      <c r="XQ34" s="147"/>
      <c r="XR34" s="147"/>
      <c r="XS34" s="147"/>
      <c r="XT34" s="147"/>
      <c r="XU34" s="147"/>
      <c r="XV34" s="147"/>
      <c r="XW34" s="147"/>
      <c r="XX34" s="147"/>
      <c r="XY34" s="147"/>
      <c r="XZ34" s="147"/>
      <c r="YA34" s="147"/>
      <c r="YB34" s="147"/>
      <c r="YC34" s="147"/>
      <c r="YD34" s="147"/>
      <c r="YE34" s="147"/>
      <c r="YF34" s="147"/>
      <c r="YG34" s="147"/>
      <c r="YH34" s="147"/>
      <c r="YI34" s="147"/>
      <c r="YJ34" s="147"/>
      <c r="YK34" s="147"/>
      <c r="YL34" s="147"/>
      <c r="YM34" s="147"/>
      <c r="YN34" s="147"/>
      <c r="YO34" s="147"/>
      <c r="YP34" s="147"/>
      <c r="YQ34" s="147"/>
      <c r="YR34" s="147"/>
      <c r="YS34" s="147"/>
      <c r="YT34" s="147"/>
      <c r="YU34" s="147"/>
      <c r="YV34" s="147"/>
      <c r="YW34" s="147"/>
      <c r="YX34" s="147"/>
      <c r="YY34" s="147"/>
      <c r="YZ34" s="147"/>
      <c r="ZA34" s="147"/>
      <c r="ZB34" s="147"/>
      <c r="ZC34" s="147"/>
      <c r="ZD34" s="147"/>
      <c r="ZE34" s="147"/>
      <c r="ZF34" s="147"/>
      <c r="ZG34" s="147"/>
      <c r="ZH34" s="147"/>
      <c r="ZI34" s="147"/>
      <c r="ZJ34" s="147"/>
      <c r="ZK34" s="147"/>
      <c r="ZL34" s="147"/>
      <c r="ZM34" s="147"/>
      <c r="ZN34" s="147"/>
      <c r="ZO34" s="147"/>
      <c r="ZP34" s="147"/>
      <c r="ZQ34" s="147"/>
      <c r="ZR34" s="147"/>
      <c r="ZS34" s="147"/>
      <c r="ZT34" s="147"/>
      <c r="ZU34" s="147"/>
      <c r="ZV34" s="147"/>
      <c r="ZW34" s="147"/>
      <c r="ZX34" s="147"/>
      <c r="ZY34" s="147"/>
      <c r="ZZ34" s="147"/>
      <c r="AAA34" s="147"/>
      <c r="AAB34" s="147"/>
      <c r="AAC34" s="147"/>
      <c r="AAD34" s="147"/>
      <c r="AAE34" s="147"/>
      <c r="AAF34" s="147"/>
      <c r="AAG34" s="147"/>
      <c r="AAH34" s="147"/>
      <c r="AAI34" s="147"/>
      <c r="AAJ34" s="147"/>
      <c r="AAK34" s="147"/>
      <c r="AAL34" s="147"/>
      <c r="AAM34" s="147"/>
      <c r="AAN34" s="147"/>
      <c r="AAO34" s="147"/>
      <c r="AAP34" s="147"/>
      <c r="AAQ34" s="147"/>
      <c r="AAR34" s="147"/>
      <c r="AAS34" s="147"/>
      <c r="AAT34" s="147"/>
      <c r="AAU34" s="147"/>
      <c r="AAV34" s="147"/>
      <c r="AAW34" s="147"/>
      <c r="AAX34" s="147"/>
      <c r="AAY34" s="147"/>
      <c r="AAZ34" s="147"/>
      <c r="ABA34" s="147"/>
      <c r="ABB34" s="147"/>
      <c r="ABC34" s="147"/>
      <c r="ABD34" s="147"/>
      <c r="ABE34" s="147"/>
      <c r="ABF34" s="147"/>
      <c r="ABG34" s="147"/>
      <c r="ABH34" s="147"/>
      <c r="ABI34" s="147"/>
      <c r="ABJ34" s="147"/>
      <c r="ABK34" s="147"/>
      <c r="ABL34" s="147"/>
      <c r="ABM34" s="147"/>
      <c r="ABN34" s="147"/>
      <c r="ABO34" s="147"/>
      <c r="ABP34" s="147"/>
      <c r="ABQ34" s="147"/>
      <c r="ABR34" s="147"/>
      <c r="ABS34" s="147"/>
      <c r="ABT34" s="147"/>
      <c r="ABU34" s="147"/>
      <c r="ABV34" s="147"/>
      <c r="ABW34" s="147"/>
      <c r="ABX34" s="147"/>
      <c r="ABY34" s="147"/>
      <c r="ABZ34" s="147"/>
      <c r="ACA34" s="147"/>
      <c r="ACB34" s="147"/>
      <c r="ACC34" s="147"/>
      <c r="ACD34" s="147"/>
      <c r="ACE34" s="147"/>
      <c r="ACF34" s="147"/>
      <c r="ACG34" s="147"/>
      <c r="ACH34" s="147"/>
      <c r="ACI34" s="147"/>
      <c r="ACJ34" s="147"/>
      <c r="ACK34" s="147"/>
      <c r="ACL34" s="147"/>
      <c r="ACM34" s="147"/>
      <c r="ACN34" s="147"/>
      <c r="ACO34" s="147"/>
      <c r="ACP34" s="147"/>
      <c r="ACQ34" s="147"/>
      <c r="ACR34" s="147"/>
      <c r="ACS34" s="147"/>
      <c r="ACT34" s="147"/>
      <c r="ACU34" s="147"/>
      <c r="ACV34" s="147"/>
      <c r="ACW34" s="147"/>
      <c r="ACX34" s="147"/>
      <c r="ACY34" s="147"/>
      <c r="ACZ34" s="147"/>
      <c r="ADA34" s="147"/>
      <c r="ADB34" s="147"/>
      <c r="ADC34" s="147"/>
      <c r="ADD34" s="147"/>
      <c r="ADE34" s="147"/>
      <c r="ADF34" s="147"/>
      <c r="ADG34" s="147"/>
      <c r="ADH34" s="147"/>
      <c r="ADI34" s="147"/>
      <c r="ADJ34" s="147"/>
      <c r="ADK34" s="147"/>
      <c r="ADL34" s="147"/>
      <c r="ADM34" s="147"/>
      <c r="ADN34" s="147"/>
      <c r="ADO34" s="147"/>
      <c r="ADP34" s="147"/>
      <c r="ADQ34" s="147"/>
      <c r="ADR34" s="147"/>
      <c r="ADS34" s="147"/>
      <c r="ADT34" s="147"/>
      <c r="ADU34" s="147"/>
      <c r="ADV34" s="147"/>
      <c r="ADW34" s="147"/>
      <c r="ADX34" s="147"/>
      <c r="ADY34" s="147"/>
      <c r="ADZ34" s="147"/>
      <c r="AEA34" s="147"/>
      <c r="AEB34" s="147"/>
      <c r="AEC34" s="147"/>
      <c r="AED34" s="147"/>
      <c r="AEE34" s="147"/>
      <c r="AEF34" s="147"/>
      <c r="AEG34" s="147"/>
      <c r="AEH34" s="147"/>
      <c r="AEI34" s="147"/>
      <c r="AEJ34" s="147"/>
      <c r="AEK34" s="147"/>
      <c r="AEL34" s="147"/>
      <c r="AEM34" s="147"/>
      <c r="AEN34" s="147"/>
      <c r="AEO34" s="147"/>
      <c r="AEP34" s="147"/>
      <c r="AEQ34" s="147"/>
      <c r="AER34" s="147"/>
      <c r="AES34" s="147"/>
      <c r="AET34" s="147"/>
      <c r="AEU34" s="147"/>
      <c r="AEV34" s="147"/>
      <c r="AEW34" s="147"/>
      <c r="AEX34" s="147"/>
      <c r="AEY34" s="147"/>
      <c r="AEZ34" s="147"/>
      <c r="AFA34" s="147"/>
      <c r="AFB34" s="147"/>
      <c r="AFC34" s="147"/>
      <c r="AFD34" s="147"/>
      <c r="AFE34" s="147"/>
      <c r="AFF34" s="147"/>
      <c r="AFG34" s="147"/>
      <c r="AFH34" s="147"/>
      <c r="AFI34" s="147"/>
      <c r="AFJ34" s="147"/>
      <c r="AFK34" s="147"/>
      <c r="AFL34" s="147"/>
      <c r="AFM34" s="147"/>
      <c r="AFN34" s="147"/>
      <c r="AFO34" s="147"/>
      <c r="AFP34" s="147"/>
      <c r="AFQ34" s="147"/>
      <c r="AFR34" s="147"/>
      <c r="AFS34" s="147"/>
      <c r="AFT34" s="147"/>
      <c r="AFU34" s="147"/>
      <c r="AFV34" s="147"/>
      <c r="AFW34" s="147"/>
      <c r="AFX34" s="147"/>
      <c r="AFY34" s="147"/>
      <c r="AFZ34" s="147"/>
      <c r="AGA34" s="147"/>
      <c r="AGB34" s="147"/>
      <c r="AGC34" s="147"/>
      <c r="AGD34" s="147"/>
      <c r="AGE34" s="147"/>
      <c r="AGF34" s="147"/>
      <c r="AGG34" s="147"/>
      <c r="AGH34" s="147"/>
      <c r="AGI34" s="147"/>
      <c r="AGJ34" s="147"/>
      <c r="AGK34" s="147"/>
      <c r="AGL34" s="147"/>
      <c r="AGM34" s="147"/>
      <c r="AGN34" s="147"/>
      <c r="AGO34" s="147"/>
      <c r="AGP34" s="147"/>
      <c r="AGQ34" s="147"/>
      <c r="AGR34" s="147"/>
      <c r="AGS34" s="147"/>
      <c r="AGT34" s="147"/>
      <c r="AGU34" s="147"/>
      <c r="AGV34" s="147"/>
      <c r="AGW34" s="147"/>
      <c r="AGX34" s="147"/>
      <c r="AGY34" s="147"/>
      <c r="AGZ34" s="147"/>
      <c r="AHA34" s="147"/>
      <c r="AHB34" s="147"/>
      <c r="AHC34" s="147"/>
      <c r="AHD34" s="147"/>
      <c r="AHE34" s="147"/>
      <c r="AHF34" s="147"/>
      <c r="AHG34" s="147"/>
      <c r="AHH34" s="147"/>
      <c r="AHI34" s="147"/>
      <c r="AHJ34" s="147"/>
      <c r="AHK34" s="147"/>
      <c r="AHL34" s="147"/>
      <c r="AHM34" s="147"/>
      <c r="AHN34" s="147"/>
      <c r="AHO34" s="147"/>
      <c r="AHP34" s="147"/>
      <c r="AHQ34" s="147"/>
      <c r="AHR34" s="147"/>
      <c r="AHS34" s="147"/>
      <c r="AHT34" s="147"/>
      <c r="AHU34" s="147"/>
      <c r="AHV34" s="147"/>
      <c r="AHW34" s="147"/>
      <c r="AHX34" s="147"/>
      <c r="AHY34" s="147"/>
      <c r="AHZ34" s="147"/>
      <c r="AIA34" s="147"/>
      <c r="AIB34" s="147"/>
      <c r="AIC34" s="147"/>
      <c r="AID34" s="147"/>
      <c r="AIE34" s="147"/>
      <c r="AIF34" s="147"/>
      <c r="AIG34" s="147"/>
    </row>
    <row r="35" spans="2:917"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  <c r="EQ35" s="147"/>
      <c r="ER35" s="147"/>
      <c r="ES35" s="147"/>
      <c r="ET35" s="147"/>
      <c r="EU35" s="147"/>
      <c r="EV35" s="147"/>
      <c r="EW35" s="147"/>
      <c r="EX35" s="147"/>
      <c r="EY35" s="147"/>
      <c r="EZ35" s="147"/>
      <c r="FA35" s="147"/>
      <c r="FB35" s="147"/>
      <c r="FC35" s="147"/>
      <c r="FD35" s="147"/>
      <c r="FE35" s="147"/>
      <c r="FF35" s="147"/>
      <c r="FG35" s="147"/>
      <c r="FH35" s="147"/>
      <c r="FI35" s="147"/>
      <c r="FJ35" s="147"/>
      <c r="FK35" s="147"/>
      <c r="FL35" s="147"/>
      <c r="FM35" s="147"/>
      <c r="FN35" s="147"/>
      <c r="FO35" s="147"/>
      <c r="FP35" s="147"/>
      <c r="FQ35" s="147"/>
      <c r="FR35" s="147"/>
      <c r="FS35" s="147"/>
      <c r="FT35" s="147"/>
      <c r="FU35" s="147"/>
      <c r="FV35" s="147"/>
      <c r="FW35" s="147"/>
      <c r="FX35" s="147"/>
      <c r="FY35" s="147"/>
      <c r="FZ35" s="147"/>
      <c r="GA35" s="147"/>
      <c r="GB35" s="147"/>
      <c r="GC35" s="147"/>
      <c r="GD35" s="147"/>
      <c r="GE35" s="147"/>
      <c r="GF35" s="147"/>
      <c r="GG35" s="147"/>
      <c r="GH35" s="147"/>
      <c r="GI35" s="147"/>
      <c r="GJ35" s="147"/>
      <c r="GK35" s="147"/>
      <c r="GL35" s="147"/>
      <c r="GM35" s="147"/>
      <c r="GN35" s="147"/>
      <c r="GO35" s="147"/>
      <c r="GP35" s="147"/>
      <c r="GQ35" s="147"/>
      <c r="GR35" s="147"/>
      <c r="GS35" s="147"/>
      <c r="GT35" s="147"/>
      <c r="GU35" s="147"/>
      <c r="GV35" s="147"/>
      <c r="GW35" s="147"/>
      <c r="GX35" s="147"/>
      <c r="GY35" s="147"/>
      <c r="GZ35" s="147"/>
      <c r="HA35" s="147"/>
      <c r="HB35" s="147"/>
      <c r="HC35" s="147"/>
      <c r="HD35" s="147"/>
      <c r="HE35" s="147"/>
      <c r="HF35" s="147"/>
      <c r="HG35" s="147"/>
      <c r="HH35" s="147"/>
      <c r="HI35" s="147"/>
      <c r="HJ35" s="147"/>
      <c r="HK35" s="147"/>
      <c r="HL35" s="147"/>
      <c r="HM35" s="147"/>
      <c r="HN35" s="147"/>
      <c r="HO35" s="147"/>
      <c r="HP35" s="147"/>
      <c r="HQ35" s="147"/>
      <c r="HR35" s="147"/>
      <c r="HS35" s="147"/>
      <c r="HT35" s="147"/>
      <c r="HU35" s="147"/>
      <c r="HV35" s="147"/>
      <c r="HW35" s="147"/>
      <c r="HX35" s="147"/>
      <c r="HY35" s="147"/>
      <c r="HZ35" s="147"/>
      <c r="IA35" s="147"/>
      <c r="IB35" s="147"/>
      <c r="IC35" s="147"/>
      <c r="ID35" s="147"/>
      <c r="IE35" s="147"/>
      <c r="IF35" s="147"/>
      <c r="IG35" s="147"/>
      <c r="IH35" s="147"/>
      <c r="II35" s="147"/>
      <c r="IJ35" s="147"/>
      <c r="IK35" s="147"/>
      <c r="IL35" s="147"/>
      <c r="IM35" s="147"/>
      <c r="IN35" s="147"/>
      <c r="IO35" s="147"/>
      <c r="IP35" s="147"/>
      <c r="IQ35" s="147"/>
      <c r="IR35" s="147"/>
      <c r="IS35" s="147"/>
      <c r="IT35" s="147"/>
      <c r="IU35" s="147"/>
      <c r="IV35" s="147"/>
      <c r="IW35" s="147"/>
      <c r="IX35" s="147"/>
      <c r="IY35" s="147"/>
      <c r="IZ35" s="147"/>
      <c r="JA35" s="147"/>
      <c r="JB35" s="147"/>
      <c r="JC35" s="147"/>
      <c r="JD35" s="147"/>
      <c r="JE35" s="147"/>
      <c r="JF35" s="147"/>
      <c r="JG35" s="147"/>
      <c r="JH35" s="147"/>
      <c r="JI35" s="147"/>
      <c r="JJ35" s="147"/>
      <c r="JK35" s="147"/>
      <c r="JL35" s="147"/>
      <c r="JM35" s="147"/>
      <c r="JN35" s="147"/>
      <c r="JO35" s="147"/>
      <c r="JP35" s="147"/>
      <c r="JQ35" s="147"/>
      <c r="JR35" s="147"/>
      <c r="JS35" s="147"/>
      <c r="JT35" s="147"/>
      <c r="JU35" s="147"/>
      <c r="JV35" s="147"/>
      <c r="JW35" s="147"/>
      <c r="JX35" s="147"/>
      <c r="JY35" s="147"/>
      <c r="JZ35" s="147"/>
      <c r="KA35" s="147"/>
      <c r="KB35" s="147"/>
      <c r="KC35" s="147"/>
      <c r="KD35" s="147"/>
      <c r="KE35" s="147"/>
      <c r="KF35" s="147"/>
      <c r="KG35" s="147"/>
      <c r="KH35" s="147"/>
      <c r="KI35" s="147"/>
      <c r="KJ35" s="147"/>
      <c r="KK35" s="147"/>
      <c r="KL35" s="147"/>
      <c r="KM35" s="147"/>
      <c r="KN35" s="147"/>
      <c r="KO35" s="147"/>
      <c r="KP35" s="147"/>
      <c r="KQ35" s="147"/>
      <c r="KR35" s="147"/>
      <c r="KS35" s="147"/>
      <c r="KT35" s="147"/>
      <c r="KU35" s="147"/>
      <c r="KV35" s="147"/>
      <c r="KW35" s="147"/>
      <c r="KX35" s="147"/>
      <c r="KY35" s="147"/>
      <c r="KZ35" s="147"/>
      <c r="LA35" s="147"/>
      <c r="LB35" s="147"/>
      <c r="LC35" s="147"/>
      <c r="LD35" s="147"/>
      <c r="LE35" s="147"/>
      <c r="LF35" s="147"/>
      <c r="LG35" s="147"/>
      <c r="LH35" s="147"/>
      <c r="LI35" s="147"/>
      <c r="LJ35" s="147"/>
      <c r="LK35" s="147"/>
      <c r="LL35" s="147"/>
      <c r="LM35" s="147"/>
      <c r="LN35" s="147"/>
      <c r="LO35" s="147"/>
      <c r="LP35" s="147"/>
      <c r="LQ35" s="147"/>
      <c r="LR35" s="147"/>
      <c r="LS35" s="147"/>
      <c r="LT35" s="147"/>
      <c r="LU35" s="147"/>
      <c r="LV35" s="147"/>
      <c r="LW35" s="147"/>
      <c r="LX35" s="147"/>
      <c r="LY35" s="147"/>
      <c r="LZ35" s="147"/>
      <c r="MA35" s="147"/>
      <c r="MB35" s="147"/>
      <c r="MC35" s="147"/>
      <c r="MD35" s="147"/>
      <c r="ME35" s="147"/>
      <c r="MF35" s="147"/>
      <c r="MG35" s="147"/>
      <c r="MH35" s="147"/>
      <c r="MI35" s="147"/>
      <c r="MJ35" s="147"/>
      <c r="MK35" s="147"/>
      <c r="ML35" s="147"/>
      <c r="MM35" s="147"/>
      <c r="MN35" s="147"/>
      <c r="MO35" s="147"/>
      <c r="MP35" s="147"/>
      <c r="MQ35" s="147"/>
      <c r="MR35" s="147"/>
      <c r="MS35" s="147"/>
      <c r="MT35" s="147"/>
      <c r="MU35" s="147"/>
      <c r="MV35" s="147"/>
      <c r="MW35" s="147"/>
      <c r="MX35" s="147"/>
      <c r="MY35" s="147"/>
      <c r="MZ35" s="147"/>
      <c r="NA35" s="147"/>
      <c r="NB35" s="147"/>
      <c r="NC35" s="147"/>
      <c r="ND35" s="147"/>
      <c r="NE35" s="147"/>
      <c r="NF35" s="147"/>
      <c r="NG35" s="147"/>
      <c r="NH35" s="147"/>
      <c r="NI35" s="147"/>
      <c r="NJ35" s="147"/>
      <c r="NK35" s="147"/>
      <c r="NL35" s="147"/>
      <c r="NM35" s="147"/>
      <c r="NN35" s="147"/>
      <c r="NO35" s="147"/>
      <c r="NP35" s="147"/>
      <c r="NQ35" s="147"/>
      <c r="NR35" s="147"/>
      <c r="NS35" s="147"/>
      <c r="NT35" s="147"/>
      <c r="NU35" s="147"/>
      <c r="NV35" s="147"/>
      <c r="NW35" s="147"/>
      <c r="NX35" s="147"/>
      <c r="NY35" s="147"/>
      <c r="NZ35" s="147"/>
      <c r="OA35" s="147"/>
      <c r="OB35" s="147"/>
      <c r="OC35" s="147"/>
      <c r="OD35" s="147"/>
      <c r="OE35" s="147"/>
      <c r="OF35" s="147"/>
      <c r="OG35" s="147"/>
      <c r="OH35" s="147"/>
      <c r="OI35" s="147"/>
      <c r="OJ35" s="147"/>
      <c r="OK35" s="147"/>
      <c r="OL35" s="147"/>
      <c r="OM35" s="147"/>
      <c r="ON35" s="147"/>
      <c r="OO35" s="147"/>
      <c r="OP35" s="147"/>
      <c r="OQ35" s="147"/>
      <c r="OR35" s="147"/>
      <c r="OS35" s="147"/>
      <c r="OT35" s="147"/>
      <c r="OU35" s="147"/>
      <c r="OV35" s="147"/>
      <c r="OW35" s="147"/>
      <c r="OX35" s="147"/>
      <c r="OY35" s="147"/>
      <c r="OZ35" s="147"/>
      <c r="PA35" s="147"/>
      <c r="PB35" s="147"/>
      <c r="PC35" s="147"/>
      <c r="PD35" s="147"/>
      <c r="PE35" s="147"/>
      <c r="PF35" s="147"/>
      <c r="PG35" s="147"/>
      <c r="PH35" s="147"/>
      <c r="PI35" s="147"/>
      <c r="PJ35" s="147"/>
      <c r="PK35" s="147"/>
      <c r="PL35" s="147"/>
      <c r="PM35" s="147"/>
      <c r="PN35" s="147"/>
      <c r="PO35" s="147"/>
      <c r="PP35" s="147"/>
      <c r="PQ35" s="147"/>
      <c r="PR35" s="147"/>
      <c r="PS35" s="147"/>
      <c r="PT35" s="147"/>
      <c r="PU35" s="147"/>
      <c r="PV35" s="147"/>
      <c r="PW35" s="147"/>
      <c r="PX35" s="147"/>
      <c r="PY35" s="147"/>
      <c r="PZ35" s="147"/>
      <c r="QA35" s="147"/>
      <c r="QB35" s="147"/>
      <c r="QC35" s="147"/>
      <c r="QD35" s="147"/>
      <c r="QE35" s="147"/>
      <c r="QF35" s="147"/>
      <c r="QG35" s="147"/>
      <c r="QH35" s="147"/>
      <c r="QI35" s="147"/>
      <c r="QJ35" s="147"/>
      <c r="QK35" s="147"/>
      <c r="QL35" s="147"/>
      <c r="QM35" s="147"/>
      <c r="QN35" s="147"/>
      <c r="QO35" s="147"/>
      <c r="QP35" s="147"/>
      <c r="QQ35" s="147"/>
      <c r="QR35" s="147"/>
      <c r="QS35" s="147"/>
      <c r="QT35" s="147"/>
      <c r="QU35" s="147"/>
      <c r="QV35" s="147"/>
      <c r="QW35" s="147"/>
      <c r="QX35" s="147"/>
      <c r="QY35" s="147"/>
      <c r="QZ35" s="147"/>
      <c r="RA35" s="147"/>
      <c r="RB35" s="147"/>
      <c r="RC35" s="147"/>
      <c r="RD35" s="147"/>
      <c r="RE35" s="147"/>
      <c r="RF35" s="147"/>
      <c r="RG35" s="147"/>
      <c r="RH35" s="147"/>
      <c r="RI35" s="147"/>
      <c r="RJ35" s="147"/>
      <c r="RK35" s="147"/>
      <c r="RL35" s="147"/>
      <c r="RM35" s="147"/>
      <c r="RN35" s="147"/>
      <c r="RO35" s="147"/>
      <c r="RP35" s="147"/>
      <c r="RQ35" s="147"/>
      <c r="RR35" s="147"/>
      <c r="RS35" s="147"/>
      <c r="RT35" s="147"/>
      <c r="RU35" s="147"/>
      <c r="RV35" s="147"/>
      <c r="RW35" s="147"/>
      <c r="RX35" s="147"/>
      <c r="RY35" s="147"/>
      <c r="RZ35" s="147"/>
      <c r="SA35" s="147"/>
      <c r="SB35" s="147"/>
      <c r="SC35" s="147"/>
      <c r="SD35" s="147"/>
      <c r="SE35" s="147"/>
      <c r="SF35" s="147"/>
      <c r="SG35" s="147"/>
      <c r="SH35" s="147"/>
      <c r="SI35" s="147"/>
      <c r="SJ35" s="147"/>
      <c r="SK35" s="147"/>
      <c r="SL35" s="147"/>
      <c r="SM35" s="147"/>
      <c r="SN35" s="147"/>
      <c r="SO35" s="147"/>
      <c r="SP35" s="147"/>
      <c r="SQ35" s="147"/>
      <c r="SR35" s="147"/>
      <c r="SS35" s="147"/>
      <c r="ST35" s="147"/>
      <c r="SU35" s="147"/>
      <c r="SV35" s="147"/>
      <c r="SW35" s="147"/>
      <c r="SX35" s="147"/>
      <c r="SY35" s="147"/>
      <c r="SZ35" s="147"/>
      <c r="TA35" s="147"/>
      <c r="TB35" s="147"/>
      <c r="TC35" s="147"/>
      <c r="TD35" s="147"/>
      <c r="TE35" s="147"/>
      <c r="TF35" s="147"/>
      <c r="TG35" s="147"/>
      <c r="TH35" s="147"/>
      <c r="TI35" s="147"/>
      <c r="TJ35" s="147"/>
      <c r="TK35" s="147"/>
      <c r="TL35" s="147"/>
      <c r="TM35" s="147"/>
      <c r="TN35" s="147"/>
      <c r="TO35" s="147"/>
      <c r="TP35" s="147"/>
      <c r="TQ35" s="147"/>
      <c r="TR35" s="147"/>
      <c r="TS35" s="147"/>
      <c r="TT35" s="147"/>
      <c r="TU35" s="147"/>
      <c r="TV35" s="147"/>
      <c r="TW35" s="147"/>
      <c r="TX35" s="147"/>
      <c r="TY35" s="147"/>
      <c r="TZ35" s="147"/>
      <c r="UA35" s="147"/>
      <c r="UB35" s="147"/>
      <c r="UC35" s="147"/>
      <c r="UD35" s="147"/>
      <c r="UE35" s="147"/>
      <c r="UF35" s="147"/>
      <c r="UG35" s="147"/>
      <c r="UH35" s="147"/>
      <c r="UI35" s="147"/>
      <c r="UJ35" s="147"/>
      <c r="UK35" s="147"/>
      <c r="UL35" s="147"/>
      <c r="UM35" s="147"/>
      <c r="UN35" s="147"/>
      <c r="UO35" s="147"/>
      <c r="UP35" s="147"/>
      <c r="UQ35" s="147"/>
      <c r="UR35" s="147"/>
      <c r="US35" s="147"/>
      <c r="UT35" s="147"/>
      <c r="UU35" s="147"/>
      <c r="UV35" s="147"/>
      <c r="UW35" s="147"/>
      <c r="UX35" s="147"/>
      <c r="UY35" s="147"/>
      <c r="UZ35" s="147"/>
      <c r="VA35" s="147"/>
      <c r="VB35" s="147"/>
      <c r="VC35" s="147"/>
      <c r="VD35" s="147"/>
      <c r="VE35" s="147"/>
      <c r="VF35" s="147"/>
      <c r="VG35" s="147"/>
      <c r="VH35" s="147"/>
      <c r="VI35" s="147"/>
      <c r="VJ35" s="147"/>
      <c r="VK35" s="147"/>
      <c r="VL35" s="147"/>
      <c r="VM35" s="147"/>
      <c r="VN35" s="147"/>
      <c r="VO35" s="147"/>
      <c r="VP35" s="147"/>
      <c r="VQ35" s="147"/>
      <c r="VR35" s="147"/>
      <c r="VS35" s="147"/>
      <c r="VT35" s="147"/>
      <c r="VU35" s="147"/>
      <c r="VV35" s="147"/>
      <c r="VW35" s="147"/>
      <c r="VX35" s="147"/>
      <c r="VY35" s="147"/>
      <c r="VZ35" s="147"/>
      <c r="WA35" s="147"/>
      <c r="WB35" s="147"/>
      <c r="WC35" s="147"/>
      <c r="WD35" s="147"/>
      <c r="WE35" s="147"/>
      <c r="WF35" s="147"/>
      <c r="WG35" s="147"/>
      <c r="WH35" s="147"/>
      <c r="WI35" s="147"/>
      <c r="WJ35" s="147"/>
      <c r="WK35" s="147"/>
      <c r="WL35" s="147"/>
      <c r="WM35" s="147"/>
      <c r="WN35" s="147"/>
      <c r="WO35" s="147"/>
      <c r="WP35" s="147"/>
      <c r="WQ35" s="147"/>
      <c r="WR35" s="147"/>
      <c r="WS35" s="147"/>
      <c r="WT35" s="147"/>
      <c r="WU35" s="147"/>
      <c r="WV35" s="147"/>
      <c r="WW35" s="147"/>
      <c r="WX35" s="147"/>
      <c r="WY35" s="147"/>
      <c r="WZ35" s="147"/>
      <c r="XA35" s="147"/>
      <c r="XB35" s="147"/>
      <c r="XC35" s="147"/>
      <c r="XD35" s="147"/>
      <c r="XE35" s="147"/>
      <c r="XF35" s="147"/>
      <c r="XG35" s="147"/>
      <c r="XH35" s="147"/>
      <c r="XI35" s="147"/>
      <c r="XJ35" s="147"/>
      <c r="XK35" s="147"/>
      <c r="XL35" s="147"/>
      <c r="XM35" s="147"/>
      <c r="XN35" s="147"/>
      <c r="XO35" s="147"/>
      <c r="XP35" s="147"/>
      <c r="XQ35" s="147"/>
      <c r="XR35" s="147"/>
      <c r="XS35" s="147"/>
      <c r="XT35" s="147"/>
      <c r="XU35" s="147"/>
      <c r="XV35" s="147"/>
      <c r="XW35" s="147"/>
      <c r="XX35" s="147"/>
      <c r="XY35" s="147"/>
      <c r="XZ35" s="147"/>
      <c r="YA35" s="147"/>
      <c r="YB35" s="147"/>
      <c r="YC35" s="147"/>
      <c r="YD35" s="147"/>
      <c r="YE35" s="147"/>
      <c r="YF35" s="147"/>
      <c r="YG35" s="147"/>
      <c r="YH35" s="147"/>
      <c r="YI35" s="147"/>
      <c r="YJ35" s="147"/>
      <c r="YK35" s="147"/>
      <c r="YL35" s="147"/>
      <c r="YM35" s="147"/>
      <c r="YN35" s="147"/>
      <c r="YO35" s="147"/>
      <c r="YP35" s="147"/>
      <c r="YQ35" s="147"/>
      <c r="YR35" s="147"/>
      <c r="YS35" s="147"/>
      <c r="YT35" s="147"/>
      <c r="YU35" s="147"/>
      <c r="YV35" s="147"/>
      <c r="YW35" s="147"/>
      <c r="YX35" s="147"/>
      <c r="YY35" s="147"/>
      <c r="YZ35" s="147"/>
      <c r="ZA35" s="147"/>
      <c r="ZB35" s="147"/>
      <c r="ZC35" s="147"/>
      <c r="ZD35" s="147"/>
      <c r="ZE35" s="147"/>
      <c r="ZF35" s="147"/>
      <c r="ZG35" s="147"/>
      <c r="ZH35" s="147"/>
      <c r="ZI35" s="147"/>
      <c r="ZJ35" s="147"/>
      <c r="ZK35" s="147"/>
      <c r="ZL35" s="147"/>
      <c r="ZM35" s="147"/>
      <c r="ZN35" s="147"/>
      <c r="ZO35" s="147"/>
      <c r="ZP35" s="147"/>
      <c r="ZQ35" s="147"/>
      <c r="ZR35" s="147"/>
      <c r="ZS35" s="147"/>
      <c r="ZT35" s="147"/>
      <c r="ZU35" s="147"/>
      <c r="ZV35" s="147"/>
      <c r="ZW35" s="147"/>
      <c r="ZX35" s="147"/>
      <c r="ZY35" s="147"/>
      <c r="ZZ35" s="147"/>
      <c r="AAA35" s="147"/>
      <c r="AAB35" s="147"/>
      <c r="AAC35" s="147"/>
      <c r="AAD35" s="147"/>
      <c r="AAE35" s="147"/>
      <c r="AAF35" s="147"/>
      <c r="AAG35" s="147"/>
      <c r="AAH35" s="147"/>
      <c r="AAI35" s="147"/>
      <c r="AAJ35" s="147"/>
      <c r="AAK35" s="147"/>
      <c r="AAL35" s="147"/>
      <c r="AAM35" s="147"/>
      <c r="AAN35" s="147"/>
      <c r="AAO35" s="147"/>
      <c r="AAP35" s="147"/>
      <c r="AAQ35" s="147"/>
      <c r="AAR35" s="147"/>
      <c r="AAS35" s="147"/>
      <c r="AAT35" s="147"/>
      <c r="AAU35" s="147"/>
      <c r="AAV35" s="147"/>
      <c r="AAW35" s="147"/>
      <c r="AAX35" s="147"/>
      <c r="AAY35" s="147"/>
      <c r="AAZ35" s="147"/>
      <c r="ABA35" s="147"/>
      <c r="ABB35" s="147"/>
      <c r="ABC35" s="147"/>
      <c r="ABD35" s="147"/>
      <c r="ABE35" s="147"/>
      <c r="ABF35" s="147"/>
      <c r="ABG35" s="147"/>
      <c r="ABH35" s="147"/>
      <c r="ABI35" s="147"/>
      <c r="ABJ35" s="147"/>
      <c r="ABK35" s="147"/>
      <c r="ABL35" s="147"/>
      <c r="ABM35" s="147"/>
      <c r="ABN35" s="147"/>
      <c r="ABO35" s="147"/>
      <c r="ABP35" s="147"/>
      <c r="ABQ35" s="147"/>
      <c r="ABR35" s="147"/>
      <c r="ABS35" s="147"/>
      <c r="ABT35" s="147"/>
      <c r="ABU35" s="147"/>
      <c r="ABV35" s="147"/>
      <c r="ABW35" s="147"/>
      <c r="ABX35" s="147"/>
      <c r="ABY35" s="147"/>
      <c r="ABZ35" s="147"/>
      <c r="ACA35" s="147"/>
      <c r="ACB35" s="147"/>
      <c r="ACC35" s="147"/>
      <c r="ACD35" s="147"/>
      <c r="ACE35" s="147"/>
      <c r="ACF35" s="147"/>
      <c r="ACG35" s="147"/>
      <c r="ACH35" s="147"/>
      <c r="ACI35" s="147"/>
      <c r="ACJ35" s="147"/>
      <c r="ACK35" s="147"/>
      <c r="ACL35" s="147"/>
      <c r="ACM35" s="147"/>
      <c r="ACN35" s="147"/>
      <c r="ACO35" s="147"/>
      <c r="ACP35" s="147"/>
      <c r="ACQ35" s="147"/>
      <c r="ACR35" s="147"/>
      <c r="ACS35" s="147"/>
      <c r="ACT35" s="147"/>
      <c r="ACU35" s="147"/>
      <c r="ACV35" s="147"/>
      <c r="ACW35" s="147"/>
      <c r="ACX35" s="147"/>
      <c r="ACY35" s="147"/>
      <c r="ACZ35" s="147"/>
      <c r="ADA35" s="147"/>
      <c r="ADB35" s="147"/>
      <c r="ADC35" s="147"/>
      <c r="ADD35" s="147"/>
      <c r="ADE35" s="147"/>
      <c r="ADF35" s="147"/>
      <c r="ADG35" s="147"/>
      <c r="ADH35" s="147"/>
      <c r="ADI35" s="147"/>
      <c r="ADJ35" s="147"/>
      <c r="ADK35" s="147"/>
      <c r="ADL35" s="147"/>
      <c r="ADM35" s="147"/>
      <c r="ADN35" s="147"/>
      <c r="ADO35" s="147"/>
      <c r="ADP35" s="147"/>
      <c r="ADQ35" s="147"/>
      <c r="ADR35" s="147"/>
      <c r="ADS35" s="147"/>
      <c r="ADT35" s="147"/>
      <c r="ADU35" s="147"/>
      <c r="ADV35" s="147"/>
      <c r="ADW35" s="147"/>
      <c r="ADX35" s="147"/>
      <c r="ADY35" s="147"/>
      <c r="ADZ35" s="147"/>
      <c r="AEA35" s="147"/>
      <c r="AEB35" s="147"/>
      <c r="AEC35" s="147"/>
      <c r="AED35" s="147"/>
      <c r="AEE35" s="147"/>
      <c r="AEF35" s="147"/>
      <c r="AEG35" s="147"/>
      <c r="AEH35" s="147"/>
      <c r="AEI35" s="147"/>
      <c r="AEJ35" s="147"/>
      <c r="AEK35" s="147"/>
      <c r="AEL35" s="147"/>
      <c r="AEM35" s="147"/>
      <c r="AEN35" s="147"/>
      <c r="AEO35" s="147"/>
      <c r="AEP35" s="147"/>
      <c r="AEQ35" s="147"/>
      <c r="AER35" s="147"/>
      <c r="AES35" s="147"/>
      <c r="AET35" s="147"/>
      <c r="AEU35" s="147"/>
      <c r="AEV35" s="147"/>
      <c r="AEW35" s="147"/>
      <c r="AEX35" s="147"/>
      <c r="AEY35" s="147"/>
      <c r="AEZ35" s="147"/>
      <c r="AFA35" s="147"/>
      <c r="AFB35" s="147"/>
      <c r="AFC35" s="147"/>
      <c r="AFD35" s="147"/>
      <c r="AFE35" s="147"/>
      <c r="AFF35" s="147"/>
      <c r="AFG35" s="147"/>
      <c r="AFH35" s="147"/>
      <c r="AFI35" s="147"/>
      <c r="AFJ35" s="147"/>
      <c r="AFK35" s="147"/>
      <c r="AFL35" s="147"/>
      <c r="AFM35" s="147"/>
      <c r="AFN35" s="147"/>
      <c r="AFO35" s="147"/>
      <c r="AFP35" s="147"/>
      <c r="AFQ35" s="147"/>
      <c r="AFR35" s="147"/>
      <c r="AFS35" s="147"/>
      <c r="AFT35" s="147"/>
      <c r="AFU35" s="147"/>
      <c r="AFV35" s="147"/>
      <c r="AFW35" s="147"/>
      <c r="AFX35" s="147"/>
      <c r="AFY35" s="147"/>
      <c r="AFZ35" s="147"/>
      <c r="AGA35" s="147"/>
      <c r="AGB35" s="147"/>
      <c r="AGC35" s="147"/>
      <c r="AGD35" s="147"/>
      <c r="AGE35" s="147"/>
      <c r="AGF35" s="147"/>
      <c r="AGG35" s="147"/>
      <c r="AGH35" s="147"/>
      <c r="AGI35" s="147"/>
      <c r="AGJ35" s="147"/>
      <c r="AGK35" s="147"/>
      <c r="AGL35" s="147"/>
      <c r="AGM35" s="147"/>
      <c r="AGN35" s="147"/>
      <c r="AGO35" s="147"/>
      <c r="AGP35" s="147"/>
      <c r="AGQ35" s="147"/>
      <c r="AGR35" s="147"/>
      <c r="AGS35" s="147"/>
      <c r="AGT35" s="147"/>
      <c r="AGU35" s="147"/>
      <c r="AGV35" s="147"/>
      <c r="AGW35" s="147"/>
      <c r="AGX35" s="147"/>
      <c r="AGY35" s="147"/>
      <c r="AGZ35" s="147"/>
      <c r="AHA35" s="147"/>
      <c r="AHB35" s="147"/>
      <c r="AHC35" s="147"/>
      <c r="AHD35" s="147"/>
      <c r="AHE35" s="147"/>
      <c r="AHF35" s="147"/>
      <c r="AHG35" s="147"/>
      <c r="AHH35" s="147"/>
      <c r="AHI35" s="147"/>
      <c r="AHJ35" s="147"/>
      <c r="AHK35" s="147"/>
      <c r="AHL35" s="147"/>
      <c r="AHM35" s="147"/>
      <c r="AHN35" s="147"/>
      <c r="AHO35" s="147"/>
      <c r="AHP35" s="147"/>
      <c r="AHQ35" s="147"/>
      <c r="AHR35" s="147"/>
      <c r="AHS35" s="147"/>
      <c r="AHT35" s="147"/>
      <c r="AHU35" s="147"/>
      <c r="AHV35" s="147"/>
      <c r="AHW35" s="147"/>
      <c r="AHX35" s="147"/>
      <c r="AHY35" s="147"/>
      <c r="AHZ35" s="147"/>
      <c r="AIA35" s="147"/>
      <c r="AIB35" s="147"/>
      <c r="AIC35" s="147"/>
      <c r="AID35" s="147"/>
      <c r="AIE35" s="147"/>
      <c r="AIF35" s="147"/>
      <c r="AIG35" s="147"/>
    </row>
    <row r="36" spans="2:917"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  <c r="BM36" s="147"/>
      <c r="BN36" s="147"/>
      <c r="BO36" s="147"/>
      <c r="BP36" s="147"/>
      <c r="BQ36" s="147"/>
      <c r="BR36" s="147"/>
      <c r="BS36" s="147"/>
      <c r="BT36" s="147"/>
      <c r="BU36" s="147"/>
      <c r="BV36" s="147"/>
      <c r="BW36" s="147"/>
      <c r="BX36" s="147"/>
      <c r="BY36" s="147"/>
      <c r="BZ36" s="147"/>
      <c r="CA36" s="147"/>
      <c r="CB36" s="147"/>
      <c r="CC36" s="147"/>
      <c r="CD36" s="147"/>
      <c r="CE36" s="147"/>
      <c r="CF36" s="147"/>
      <c r="CG36" s="147"/>
      <c r="CH36" s="147"/>
      <c r="CI36" s="147"/>
      <c r="CJ36" s="147"/>
      <c r="CK36" s="147"/>
      <c r="CL36" s="147"/>
      <c r="CM36" s="147"/>
      <c r="CN36" s="147"/>
      <c r="CO36" s="147"/>
      <c r="CP36" s="147"/>
      <c r="CQ36" s="147"/>
      <c r="CR36" s="147"/>
      <c r="CS36" s="147"/>
      <c r="CT36" s="147"/>
      <c r="CU36" s="147"/>
      <c r="CV36" s="147"/>
      <c r="CW36" s="147"/>
      <c r="CX36" s="147"/>
      <c r="CY36" s="147"/>
      <c r="CZ36" s="147"/>
      <c r="DA36" s="147"/>
      <c r="DB36" s="147"/>
      <c r="DC36" s="147"/>
      <c r="DD36" s="147"/>
      <c r="DE36" s="147"/>
      <c r="DF36" s="147"/>
      <c r="DG36" s="147"/>
      <c r="DH36" s="147"/>
      <c r="DI36" s="147"/>
      <c r="DJ36" s="147"/>
      <c r="DK36" s="147"/>
      <c r="DL36" s="147"/>
      <c r="DM36" s="147"/>
      <c r="DN36" s="147"/>
      <c r="DO36" s="147"/>
      <c r="DP36" s="147"/>
      <c r="DQ36" s="147"/>
      <c r="DR36" s="147"/>
      <c r="DS36" s="147"/>
      <c r="DT36" s="147"/>
      <c r="DU36" s="147"/>
      <c r="DV36" s="147"/>
      <c r="DW36" s="147"/>
      <c r="DX36" s="147"/>
      <c r="DY36" s="147"/>
      <c r="DZ36" s="147"/>
      <c r="EA36" s="147"/>
      <c r="EB36" s="147"/>
      <c r="EC36" s="147"/>
      <c r="ED36" s="147"/>
      <c r="EE36" s="147"/>
      <c r="EF36" s="147"/>
      <c r="EG36" s="147"/>
      <c r="EH36" s="147"/>
      <c r="EI36" s="147"/>
      <c r="EJ36" s="147"/>
      <c r="EK36" s="147"/>
      <c r="EL36" s="147"/>
      <c r="EM36" s="147"/>
      <c r="EN36" s="147"/>
      <c r="EO36" s="147"/>
      <c r="EP36" s="147"/>
      <c r="EQ36" s="147"/>
      <c r="ER36" s="147"/>
      <c r="ES36" s="147"/>
      <c r="ET36" s="147"/>
      <c r="EU36" s="147"/>
      <c r="EV36" s="147"/>
      <c r="EW36" s="147"/>
      <c r="EX36" s="147"/>
      <c r="EY36" s="147"/>
      <c r="EZ36" s="147"/>
      <c r="FA36" s="147"/>
      <c r="FB36" s="147"/>
      <c r="FC36" s="147"/>
      <c r="FD36" s="147"/>
      <c r="FE36" s="147"/>
      <c r="FF36" s="147"/>
      <c r="FG36" s="147"/>
      <c r="FH36" s="147"/>
      <c r="FI36" s="147"/>
      <c r="FJ36" s="147"/>
      <c r="FK36" s="147"/>
      <c r="FL36" s="147"/>
      <c r="FM36" s="147"/>
      <c r="FN36" s="147"/>
      <c r="FO36" s="147"/>
      <c r="FP36" s="147"/>
      <c r="FQ36" s="147"/>
      <c r="FR36" s="147"/>
      <c r="FS36" s="147"/>
      <c r="FT36" s="147"/>
      <c r="FU36" s="147"/>
      <c r="FV36" s="147"/>
      <c r="FW36" s="147"/>
      <c r="FX36" s="147"/>
      <c r="FY36" s="147"/>
      <c r="FZ36" s="147"/>
      <c r="GA36" s="147"/>
      <c r="GB36" s="147"/>
      <c r="GC36" s="147"/>
      <c r="GD36" s="147"/>
      <c r="GE36" s="147"/>
      <c r="GF36" s="147"/>
      <c r="GG36" s="147"/>
      <c r="GH36" s="147"/>
      <c r="GI36" s="147"/>
      <c r="GJ36" s="147"/>
      <c r="GK36" s="147"/>
      <c r="GL36" s="147"/>
      <c r="GM36" s="147"/>
      <c r="GN36" s="147"/>
      <c r="GO36" s="147"/>
      <c r="GP36" s="147"/>
      <c r="GQ36" s="147"/>
      <c r="GR36" s="147"/>
      <c r="GS36" s="147"/>
      <c r="GT36" s="147"/>
      <c r="GU36" s="147"/>
      <c r="GV36" s="147"/>
      <c r="GW36" s="147"/>
      <c r="GX36" s="147"/>
      <c r="GY36" s="147"/>
      <c r="GZ36" s="147"/>
      <c r="HA36" s="147"/>
      <c r="HB36" s="147"/>
      <c r="HC36" s="147"/>
      <c r="HD36" s="147"/>
      <c r="HE36" s="147"/>
      <c r="HF36" s="147"/>
      <c r="HG36" s="147"/>
      <c r="HH36" s="147"/>
      <c r="HI36" s="147"/>
      <c r="HJ36" s="147"/>
      <c r="HK36" s="147"/>
      <c r="HL36" s="147"/>
      <c r="HM36" s="147"/>
      <c r="HN36" s="147"/>
      <c r="HO36" s="147"/>
      <c r="HP36" s="147"/>
      <c r="HQ36" s="147"/>
      <c r="HR36" s="147"/>
      <c r="HS36" s="147"/>
      <c r="HT36" s="147"/>
      <c r="HU36" s="147"/>
      <c r="HV36" s="147"/>
      <c r="HW36" s="147"/>
      <c r="HX36" s="147"/>
      <c r="HY36" s="147"/>
      <c r="HZ36" s="147"/>
      <c r="IA36" s="147"/>
      <c r="IB36" s="147"/>
      <c r="IC36" s="147"/>
      <c r="ID36" s="147"/>
      <c r="IE36" s="147"/>
      <c r="IF36" s="147"/>
      <c r="IG36" s="147"/>
      <c r="IH36" s="147"/>
      <c r="II36" s="147"/>
      <c r="IJ36" s="147"/>
      <c r="IK36" s="147"/>
      <c r="IL36" s="147"/>
      <c r="IM36" s="147"/>
      <c r="IN36" s="147"/>
      <c r="IO36" s="147"/>
      <c r="IP36" s="147"/>
      <c r="IQ36" s="147"/>
      <c r="IR36" s="147"/>
      <c r="IS36" s="147"/>
      <c r="IT36" s="147"/>
      <c r="IU36" s="147"/>
      <c r="IV36" s="147"/>
      <c r="IW36" s="147"/>
      <c r="IX36" s="147"/>
      <c r="IY36" s="147"/>
      <c r="IZ36" s="147"/>
      <c r="JA36" s="147"/>
      <c r="JB36" s="147"/>
      <c r="JC36" s="147"/>
      <c r="JD36" s="147"/>
      <c r="JE36" s="147"/>
      <c r="JF36" s="147"/>
      <c r="JG36" s="147"/>
      <c r="JH36" s="147"/>
      <c r="JI36" s="147"/>
      <c r="JJ36" s="147"/>
      <c r="JK36" s="147"/>
      <c r="JL36" s="147"/>
      <c r="JM36" s="147"/>
      <c r="JN36" s="147"/>
      <c r="JO36" s="147"/>
      <c r="JP36" s="147"/>
      <c r="JQ36" s="147"/>
      <c r="JR36" s="147"/>
      <c r="JS36" s="147"/>
      <c r="JT36" s="147"/>
      <c r="JU36" s="147"/>
      <c r="JV36" s="147"/>
      <c r="JW36" s="147"/>
      <c r="JX36" s="147"/>
      <c r="JY36" s="147"/>
      <c r="JZ36" s="147"/>
      <c r="KA36" s="147"/>
      <c r="KB36" s="147"/>
      <c r="KC36" s="147"/>
      <c r="KD36" s="147"/>
      <c r="KE36" s="147"/>
      <c r="KF36" s="147"/>
      <c r="KG36" s="147"/>
      <c r="KH36" s="147"/>
      <c r="KI36" s="147"/>
      <c r="KJ36" s="147"/>
      <c r="KK36" s="147"/>
      <c r="KL36" s="147"/>
      <c r="KM36" s="147"/>
      <c r="KN36" s="147"/>
      <c r="KO36" s="147"/>
      <c r="KP36" s="147"/>
      <c r="KQ36" s="147"/>
      <c r="KR36" s="147"/>
      <c r="KS36" s="147"/>
      <c r="KT36" s="147"/>
      <c r="KU36" s="147"/>
      <c r="KV36" s="147"/>
      <c r="KW36" s="147"/>
      <c r="KX36" s="147"/>
      <c r="KY36" s="147"/>
      <c r="KZ36" s="147"/>
      <c r="LA36" s="147"/>
      <c r="LB36" s="147"/>
      <c r="LC36" s="147"/>
      <c r="LD36" s="147"/>
      <c r="LE36" s="147"/>
      <c r="LF36" s="147"/>
      <c r="LG36" s="147"/>
      <c r="LH36" s="147"/>
      <c r="LI36" s="147"/>
      <c r="LJ36" s="147"/>
      <c r="LK36" s="147"/>
      <c r="LL36" s="147"/>
      <c r="LM36" s="147"/>
      <c r="LN36" s="147"/>
      <c r="LO36" s="147"/>
      <c r="LP36" s="147"/>
      <c r="LQ36" s="147"/>
      <c r="LR36" s="147"/>
      <c r="LS36" s="147"/>
      <c r="LT36" s="147"/>
      <c r="LU36" s="147"/>
      <c r="LV36" s="147"/>
      <c r="LW36" s="147"/>
      <c r="LX36" s="147"/>
      <c r="LY36" s="147"/>
      <c r="LZ36" s="147"/>
      <c r="MA36" s="147"/>
      <c r="MB36" s="147"/>
      <c r="MC36" s="147"/>
      <c r="MD36" s="147"/>
      <c r="ME36" s="147"/>
      <c r="MF36" s="147"/>
      <c r="MG36" s="147"/>
      <c r="MH36" s="147"/>
      <c r="MI36" s="147"/>
      <c r="MJ36" s="147"/>
      <c r="MK36" s="147"/>
      <c r="ML36" s="147"/>
      <c r="MM36" s="147"/>
      <c r="MN36" s="147"/>
      <c r="MO36" s="147"/>
      <c r="MP36" s="147"/>
      <c r="MQ36" s="147"/>
      <c r="MR36" s="147"/>
      <c r="MS36" s="147"/>
      <c r="MT36" s="147"/>
      <c r="MU36" s="147"/>
      <c r="MV36" s="147"/>
      <c r="MW36" s="147"/>
      <c r="MX36" s="147"/>
      <c r="MY36" s="147"/>
      <c r="MZ36" s="147"/>
      <c r="NA36" s="147"/>
      <c r="NB36" s="147"/>
      <c r="NC36" s="147"/>
      <c r="ND36" s="147"/>
      <c r="NE36" s="147"/>
      <c r="NF36" s="147"/>
      <c r="NG36" s="147"/>
      <c r="NH36" s="147"/>
      <c r="NI36" s="147"/>
      <c r="NJ36" s="147"/>
      <c r="NK36" s="147"/>
      <c r="NL36" s="147"/>
      <c r="NM36" s="147"/>
      <c r="NN36" s="147"/>
      <c r="NO36" s="147"/>
      <c r="NP36" s="147"/>
      <c r="NQ36" s="147"/>
      <c r="NR36" s="147"/>
      <c r="NS36" s="147"/>
      <c r="NT36" s="147"/>
      <c r="NU36" s="147"/>
      <c r="NV36" s="147"/>
      <c r="NW36" s="147"/>
      <c r="NX36" s="147"/>
      <c r="NY36" s="147"/>
      <c r="NZ36" s="147"/>
      <c r="OA36" s="147"/>
      <c r="OB36" s="147"/>
      <c r="OC36" s="147"/>
      <c r="OD36" s="147"/>
      <c r="OE36" s="147"/>
      <c r="OF36" s="147"/>
      <c r="OG36" s="147"/>
      <c r="OH36" s="147"/>
      <c r="OI36" s="147"/>
      <c r="OJ36" s="147"/>
      <c r="OK36" s="147"/>
      <c r="OL36" s="147"/>
      <c r="OM36" s="147"/>
      <c r="ON36" s="147"/>
      <c r="OO36" s="147"/>
      <c r="OP36" s="147"/>
      <c r="OQ36" s="147"/>
      <c r="OR36" s="147"/>
      <c r="OS36" s="147"/>
      <c r="OT36" s="147"/>
      <c r="OU36" s="147"/>
      <c r="OV36" s="147"/>
      <c r="OW36" s="147"/>
      <c r="OX36" s="147"/>
      <c r="OY36" s="147"/>
      <c r="OZ36" s="147"/>
      <c r="PA36" s="147"/>
      <c r="PB36" s="147"/>
      <c r="PC36" s="147"/>
      <c r="PD36" s="147"/>
      <c r="PE36" s="147"/>
      <c r="PF36" s="147"/>
      <c r="PG36" s="147"/>
      <c r="PH36" s="147"/>
      <c r="PI36" s="147"/>
      <c r="PJ36" s="147"/>
      <c r="PK36" s="147"/>
      <c r="PL36" s="147"/>
      <c r="PM36" s="147"/>
      <c r="PN36" s="147"/>
      <c r="PO36" s="147"/>
      <c r="PP36" s="147"/>
      <c r="PQ36" s="147"/>
      <c r="PR36" s="147"/>
      <c r="PS36" s="147"/>
      <c r="PT36" s="147"/>
      <c r="PU36" s="147"/>
      <c r="PV36" s="147"/>
      <c r="PW36" s="147"/>
      <c r="PX36" s="147"/>
      <c r="PY36" s="147"/>
      <c r="PZ36" s="147"/>
      <c r="QA36" s="147"/>
      <c r="QB36" s="147"/>
      <c r="QC36" s="147"/>
      <c r="QD36" s="147"/>
      <c r="QE36" s="147"/>
      <c r="QF36" s="147"/>
      <c r="QG36" s="147"/>
      <c r="QH36" s="147"/>
      <c r="QI36" s="147"/>
      <c r="QJ36" s="147"/>
      <c r="QK36" s="147"/>
      <c r="QL36" s="147"/>
      <c r="QM36" s="147"/>
      <c r="QN36" s="147"/>
      <c r="QO36" s="147"/>
      <c r="QP36" s="147"/>
      <c r="QQ36" s="147"/>
      <c r="QR36" s="147"/>
      <c r="QS36" s="147"/>
      <c r="QT36" s="147"/>
      <c r="QU36" s="147"/>
      <c r="QV36" s="147"/>
      <c r="QW36" s="147"/>
      <c r="QX36" s="147"/>
      <c r="QY36" s="147"/>
      <c r="QZ36" s="147"/>
      <c r="RA36" s="147"/>
      <c r="RB36" s="147"/>
      <c r="RC36" s="147"/>
      <c r="RD36" s="147"/>
      <c r="RE36" s="147"/>
      <c r="RF36" s="147"/>
      <c r="RG36" s="147"/>
      <c r="RH36" s="147"/>
      <c r="RI36" s="147"/>
      <c r="RJ36" s="147"/>
      <c r="RK36" s="147"/>
      <c r="RL36" s="147"/>
      <c r="RM36" s="147"/>
      <c r="RN36" s="147"/>
      <c r="RO36" s="147"/>
      <c r="RP36" s="147"/>
      <c r="RQ36" s="147"/>
      <c r="RR36" s="147"/>
      <c r="RS36" s="147"/>
      <c r="RT36" s="147"/>
      <c r="RU36" s="147"/>
      <c r="RV36" s="147"/>
      <c r="RW36" s="147"/>
      <c r="RX36" s="147"/>
      <c r="RY36" s="147"/>
      <c r="RZ36" s="147"/>
      <c r="SA36" s="147"/>
      <c r="SB36" s="147"/>
      <c r="SC36" s="147"/>
      <c r="SD36" s="147"/>
      <c r="SE36" s="147"/>
      <c r="SF36" s="147"/>
      <c r="SG36" s="147"/>
      <c r="SH36" s="147"/>
      <c r="SI36" s="147"/>
      <c r="SJ36" s="147"/>
      <c r="SK36" s="147"/>
      <c r="SL36" s="147"/>
      <c r="SM36" s="147"/>
      <c r="SN36" s="147"/>
      <c r="SO36" s="147"/>
      <c r="SP36" s="147"/>
      <c r="SQ36" s="147"/>
      <c r="SR36" s="147"/>
      <c r="SS36" s="147"/>
      <c r="ST36" s="147"/>
      <c r="SU36" s="147"/>
      <c r="SV36" s="147"/>
      <c r="SW36" s="147"/>
      <c r="SX36" s="147"/>
      <c r="SY36" s="147"/>
      <c r="SZ36" s="147"/>
      <c r="TA36" s="147"/>
      <c r="TB36" s="147"/>
      <c r="TC36" s="147"/>
      <c r="TD36" s="147"/>
      <c r="TE36" s="147"/>
      <c r="TF36" s="147"/>
      <c r="TG36" s="147"/>
      <c r="TH36" s="147"/>
      <c r="TI36" s="147"/>
      <c r="TJ36" s="147"/>
      <c r="TK36" s="147"/>
      <c r="TL36" s="147"/>
      <c r="TM36" s="147"/>
      <c r="TN36" s="147"/>
      <c r="TO36" s="147"/>
      <c r="TP36" s="147"/>
      <c r="TQ36" s="147"/>
      <c r="TR36" s="147"/>
      <c r="TS36" s="147"/>
      <c r="TT36" s="147"/>
      <c r="TU36" s="147"/>
      <c r="TV36" s="147"/>
      <c r="TW36" s="147"/>
      <c r="TX36" s="147"/>
      <c r="TY36" s="147"/>
      <c r="TZ36" s="147"/>
      <c r="UA36" s="147"/>
      <c r="UB36" s="147"/>
      <c r="UC36" s="147"/>
      <c r="UD36" s="147"/>
      <c r="UE36" s="147"/>
      <c r="UF36" s="147"/>
      <c r="UG36" s="147"/>
      <c r="UH36" s="147"/>
      <c r="UI36" s="147"/>
      <c r="UJ36" s="147"/>
      <c r="UK36" s="147"/>
      <c r="UL36" s="147"/>
      <c r="UM36" s="147"/>
      <c r="UN36" s="147"/>
      <c r="UO36" s="147"/>
      <c r="UP36" s="147"/>
      <c r="UQ36" s="147"/>
      <c r="UR36" s="147"/>
      <c r="US36" s="147"/>
      <c r="UT36" s="147"/>
      <c r="UU36" s="147"/>
      <c r="UV36" s="147"/>
      <c r="UW36" s="147"/>
      <c r="UX36" s="147"/>
      <c r="UY36" s="147"/>
      <c r="UZ36" s="147"/>
      <c r="VA36" s="147"/>
      <c r="VB36" s="147"/>
      <c r="VC36" s="147"/>
      <c r="VD36" s="147"/>
      <c r="VE36" s="147"/>
      <c r="VF36" s="147"/>
      <c r="VG36" s="147"/>
      <c r="VH36" s="147"/>
      <c r="VI36" s="147"/>
      <c r="VJ36" s="147"/>
      <c r="VK36" s="147"/>
      <c r="VL36" s="147"/>
      <c r="VM36" s="147"/>
      <c r="VN36" s="147"/>
      <c r="VO36" s="147"/>
      <c r="VP36" s="147"/>
      <c r="VQ36" s="147"/>
      <c r="VR36" s="147"/>
      <c r="VS36" s="147"/>
      <c r="VT36" s="147"/>
      <c r="VU36" s="147"/>
      <c r="VV36" s="147"/>
      <c r="VW36" s="147"/>
      <c r="VX36" s="147"/>
      <c r="VY36" s="147"/>
      <c r="VZ36" s="147"/>
      <c r="WA36" s="147"/>
      <c r="WB36" s="147"/>
      <c r="WC36" s="147"/>
      <c r="WD36" s="147"/>
      <c r="WE36" s="147"/>
      <c r="WF36" s="147"/>
      <c r="WG36" s="147"/>
      <c r="WH36" s="147"/>
      <c r="WI36" s="147"/>
      <c r="WJ36" s="147"/>
      <c r="WK36" s="147"/>
      <c r="WL36" s="147"/>
      <c r="WM36" s="147"/>
      <c r="WN36" s="147"/>
      <c r="WO36" s="147"/>
      <c r="WP36" s="147"/>
      <c r="WQ36" s="147"/>
      <c r="WR36" s="147"/>
      <c r="WS36" s="147"/>
      <c r="WT36" s="147"/>
      <c r="WU36" s="147"/>
      <c r="WV36" s="147"/>
      <c r="WW36" s="147"/>
      <c r="WX36" s="147"/>
      <c r="WY36" s="147"/>
      <c r="WZ36" s="147"/>
      <c r="XA36" s="147"/>
      <c r="XB36" s="147"/>
      <c r="XC36" s="147"/>
      <c r="XD36" s="147"/>
      <c r="XE36" s="147"/>
      <c r="XF36" s="147"/>
      <c r="XG36" s="147"/>
      <c r="XH36" s="147"/>
      <c r="XI36" s="147"/>
      <c r="XJ36" s="147"/>
      <c r="XK36" s="147"/>
      <c r="XL36" s="147"/>
      <c r="XM36" s="147"/>
      <c r="XN36" s="147"/>
      <c r="XO36" s="147"/>
      <c r="XP36" s="147"/>
      <c r="XQ36" s="147"/>
      <c r="XR36" s="147"/>
      <c r="XS36" s="147"/>
      <c r="XT36" s="147"/>
      <c r="XU36" s="147"/>
      <c r="XV36" s="147"/>
      <c r="XW36" s="147"/>
      <c r="XX36" s="147"/>
      <c r="XY36" s="147"/>
      <c r="XZ36" s="147"/>
      <c r="YA36" s="147"/>
      <c r="YB36" s="147"/>
      <c r="YC36" s="147"/>
      <c r="YD36" s="147"/>
      <c r="YE36" s="147"/>
      <c r="YF36" s="147"/>
      <c r="YG36" s="147"/>
      <c r="YH36" s="147"/>
      <c r="YI36" s="147"/>
      <c r="YJ36" s="147"/>
      <c r="YK36" s="147"/>
      <c r="YL36" s="147"/>
      <c r="YM36" s="147"/>
      <c r="YN36" s="147"/>
      <c r="YO36" s="147"/>
      <c r="YP36" s="147"/>
      <c r="YQ36" s="147"/>
      <c r="YR36" s="147"/>
      <c r="YS36" s="147"/>
      <c r="YT36" s="147"/>
      <c r="YU36" s="147"/>
      <c r="YV36" s="147"/>
      <c r="YW36" s="147"/>
      <c r="YX36" s="147"/>
      <c r="YY36" s="147"/>
      <c r="YZ36" s="147"/>
      <c r="ZA36" s="147"/>
      <c r="ZB36" s="147"/>
      <c r="ZC36" s="147"/>
      <c r="ZD36" s="147"/>
      <c r="ZE36" s="147"/>
      <c r="ZF36" s="147"/>
      <c r="ZG36" s="147"/>
      <c r="ZH36" s="147"/>
      <c r="ZI36" s="147"/>
      <c r="ZJ36" s="147"/>
      <c r="ZK36" s="147"/>
      <c r="ZL36" s="147"/>
      <c r="ZM36" s="147"/>
      <c r="ZN36" s="147"/>
      <c r="ZO36" s="147"/>
      <c r="ZP36" s="147"/>
      <c r="ZQ36" s="147"/>
      <c r="ZR36" s="147"/>
      <c r="ZS36" s="147"/>
      <c r="ZT36" s="147"/>
      <c r="ZU36" s="147"/>
      <c r="ZV36" s="147"/>
      <c r="ZW36" s="147"/>
      <c r="ZX36" s="147"/>
      <c r="ZY36" s="147"/>
      <c r="ZZ36" s="147"/>
      <c r="AAA36" s="147"/>
      <c r="AAB36" s="147"/>
      <c r="AAC36" s="147"/>
      <c r="AAD36" s="147"/>
      <c r="AAE36" s="147"/>
      <c r="AAF36" s="147"/>
      <c r="AAG36" s="147"/>
      <c r="AAH36" s="147"/>
      <c r="AAI36" s="147"/>
      <c r="AAJ36" s="147"/>
      <c r="AAK36" s="147"/>
      <c r="AAL36" s="147"/>
      <c r="AAM36" s="147"/>
      <c r="AAN36" s="147"/>
      <c r="AAO36" s="147"/>
      <c r="AAP36" s="147"/>
      <c r="AAQ36" s="147"/>
      <c r="AAR36" s="147"/>
      <c r="AAS36" s="147"/>
      <c r="AAT36" s="147"/>
      <c r="AAU36" s="147"/>
      <c r="AAV36" s="147"/>
      <c r="AAW36" s="147"/>
      <c r="AAX36" s="147"/>
      <c r="AAY36" s="147"/>
      <c r="AAZ36" s="147"/>
      <c r="ABA36" s="147"/>
      <c r="ABB36" s="147"/>
      <c r="ABC36" s="147"/>
      <c r="ABD36" s="147"/>
      <c r="ABE36" s="147"/>
      <c r="ABF36" s="147"/>
      <c r="ABG36" s="147"/>
      <c r="ABH36" s="147"/>
      <c r="ABI36" s="147"/>
      <c r="ABJ36" s="147"/>
      <c r="ABK36" s="147"/>
      <c r="ABL36" s="147"/>
      <c r="ABM36" s="147"/>
      <c r="ABN36" s="147"/>
      <c r="ABO36" s="147"/>
      <c r="ABP36" s="147"/>
      <c r="ABQ36" s="147"/>
      <c r="ABR36" s="147"/>
      <c r="ABS36" s="147"/>
      <c r="ABT36" s="147"/>
      <c r="ABU36" s="147"/>
      <c r="ABV36" s="147"/>
      <c r="ABW36" s="147"/>
      <c r="ABX36" s="147"/>
      <c r="ABY36" s="147"/>
      <c r="ABZ36" s="147"/>
      <c r="ACA36" s="147"/>
      <c r="ACB36" s="147"/>
      <c r="ACC36" s="147"/>
      <c r="ACD36" s="147"/>
      <c r="ACE36" s="147"/>
      <c r="ACF36" s="147"/>
      <c r="ACG36" s="147"/>
      <c r="ACH36" s="147"/>
      <c r="ACI36" s="147"/>
      <c r="ACJ36" s="147"/>
      <c r="ACK36" s="147"/>
      <c r="ACL36" s="147"/>
      <c r="ACM36" s="147"/>
      <c r="ACN36" s="147"/>
      <c r="ACO36" s="147"/>
      <c r="ACP36" s="147"/>
      <c r="ACQ36" s="147"/>
      <c r="ACR36" s="147"/>
      <c r="ACS36" s="147"/>
      <c r="ACT36" s="147"/>
      <c r="ACU36" s="147"/>
      <c r="ACV36" s="147"/>
      <c r="ACW36" s="147"/>
      <c r="ACX36" s="147"/>
      <c r="ACY36" s="147"/>
      <c r="ACZ36" s="147"/>
      <c r="ADA36" s="147"/>
      <c r="ADB36" s="147"/>
      <c r="ADC36" s="147"/>
      <c r="ADD36" s="147"/>
      <c r="ADE36" s="147"/>
      <c r="ADF36" s="147"/>
      <c r="ADG36" s="147"/>
      <c r="ADH36" s="147"/>
      <c r="ADI36" s="147"/>
      <c r="ADJ36" s="147"/>
      <c r="ADK36" s="147"/>
      <c r="ADL36" s="147"/>
      <c r="ADM36" s="147"/>
      <c r="ADN36" s="147"/>
      <c r="ADO36" s="147"/>
      <c r="ADP36" s="147"/>
      <c r="ADQ36" s="147"/>
      <c r="ADR36" s="147"/>
      <c r="ADS36" s="147"/>
      <c r="ADT36" s="147"/>
      <c r="ADU36" s="147"/>
      <c r="ADV36" s="147"/>
      <c r="ADW36" s="147"/>
      <c r="ADX36" s="147"/>
      <c r="ADY36" s="147"/>
      <c r="ADZ36" s="147"/>
      <c r="AEA36" s="147"/>
      <c r="AEB36" s="147"/>
      <c r="AEC36" s="147"/>
      <c r="AED36" s="147"/>
      <c r="AEE36" s="147"/>
      <c r="AEF36" s="147"/>
      <c r="AEG36" s="147"/>
      <c r="AEH36" s="147"/>
      <c r="AEI36" s="147"/>
      <c r="AEJ36" s="147"/>
      <c r="AEK36" s="147"/>
      <c r="AEL36" s="147"/>
      <c r="AEM36" s="147"/>
      <c r="AEN36" s="147"/>
      <c r="AEO36" s="147"/>
      <c r="AEP36" s="147"/>
      <c r="AEQ36" s="147"/>
      <c r="AER36" s="147"/>
      <c r="AES36" s="147"/>
      <c r="AET36" s="147"/>
      <c r="AEU36" s="147"/>
      <c r="AEV36" s="147"/>
      <c r="AEW36" s="147"/>
      <c r="AEX36" s="147"/>
      <c r="AEY36" s="147"/>
      <c r="AEZ36" s="147"/>
      <c r="AFA36" s="147"/>
      <c r="AFB36" s="147"/>
      <c r="AFC36" s="147"/>
      <c r="AFD36" s="147"/>
      <c r="AFE36" s="147"/>
      <c r="AFF36" s="147"/>
      <c r="AFG36" s="147"/>
      <c r="AFH36" s="147"/>
      <c r="AFI36" s="147"/>
      <c r="AFJ36" s="147"/>
      <c r="AFK36" s="147"/>
      <c r="AFL36" s="147"/>
      <c r="AFM36" s="147"/>
      <c r="AFN36" s="147"/>
      <c r="AFO36" s="147"/>
      <c r="AFP36" s="147"/>
      <c r="AFQ36" s="147"/>
      <c r="AFR36" s="147"/>
      <c r="AFS36" s="147"/>
      <c r="AFT36" s="147"/>
      <c r="AFU36" s="147"/>
      <c r="AFV36" s="147"/>
      <c r="AFW36" s="147"/>
      <c r="AFX36" s="147"/>
      <c r="AFY36" s="147"/>
      <c r="AFZ36" s="147"/>
      <c r="AGA36" s="147"/>
      <c r="AGB36" s="147"/>
      <c r="AGC36" s="147"/>
      <c r="AGD36" s="147"/>
      <c r="AGE36" s="147"/>
      <c r="AGF36" s="147"/>
      <c r="AGG36" s="147"/>
      <c r="AGH36" s="147"/>
      <c r="AGI36" s="147"/>
      <c r="AGJ36" s="147"/>
      <c r="AGK36" s="147"/>
      <c r="AGL36" s="147"/>
      <c r="AGM36" s="147"/>
      <c r="AGN36" s="147"/>
      <c r="AGO36" s="147"/>
      <c r="AGP36" s="147"/>
      <c r="AGQ36" s="147"/>
      <c r="AGR36" s="147"/>
      <c r="AGS36" s="147"/>
      <c r="AGT36" s="147"/>
      <c r="AGU36" s="147"/>
      <c r="AGV36" s="147"/>
      <c r="AGW36" s="147"/>
      <c r="AGX36" s="147"/>
      <c r="AGY36" s="147"/>
      <c r="AGZ36" s="147"/>
      <c r="AHA36" s="147"/>
      <c r="AHB36" s="147"/>
      <c r="AHC36" s="147"/>
      <c r="AHD36" s="147"/>
      <c r="AHE36" s="147"/>
      <c r="AHF36" s="147"/>
      <c r="AHG36" s="147"/>
      <c r="AHH36" s="147"/>
      <c r="AHI36" s="147"/>
      <c r="AHJ36" s="147"/>
      <c r="AHK36" s="147"/>
      <c r="AHL36" s="147"/>
      <c r="AHM36" s="147"/>
      <c r="AHN36" s="147"/>
      <c r="AHO36" s="147"/>
      <c r="AHP36" s="147"/>
      <c r="AHQ36" s="147"/>
      <c r="AHR36" s="147"/>
      <c r="AHS36" s="147"/>
      <c r="AHT36" s="147"/>
      <c r="AHU36" s="147"/>
      <c r="AHV36" s="147"/>
      <c r="AHW36" s="147"/>
      <c r="AHX36" s="147"/>
      <c r="AHY36" s="147"/>
      <c r="AHZ36" s="147"/>
      <c r="AIA36" s="147"/>
      <c r="AIB36" s="147"/>
      <c r="AIC36" s="147"/>
      <c r="AID36" s="147"/>
      <c r="AIE36" s="147"/>
      <c r="AIF36" s="147"/>
      <c r="AIG36" s="147"/>
    </row>
    <row r="37" spans="2:917"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47"/>
      <c r="DC37" s="147"/>
      <c r="DD37" s="147"/>
      <c r="DE37" s="147"/>
      <c r="DF37" s="147"/>
      <c r="DG37" s="147"/>
      <c r="DH37" s="147"/>
      <c r="DI37" s="147"/>
      <c r="DJ37" s="147"/>
      <c r="DK37" s="147"/>
      <c r="DL37" s="147"/>
      <c r="DM37" s="147"/>
      <c r="DN37" s="147"/>
      <c r="DO37" s="147"/>
      <c r="DP37" s="147"/>
      <c r="DQ37" s="147"/>
      <c r="DR37" s="147"/>
      <c r="DS37" s="147"/>
      <c r="DT37" s="147"/>
      <c r="DU37" s="147"/>
      <c r="DV37" s="147"/>
      <c r="DW37" s="147"/>
      <c r="DX37" s="147"/>
      <c r="DY37" s="147"/>
      <c r="DZ37" s="147"/>
      <c r="EA37" s="147"/>
      <c r="EB37" s="147"/>
      <c r="EC37" s="147"/>
      <c r="ED37" s="147"/>
      <c r="EE37" s="147"/>
      <c r="EF37" s="147"/>
      <c r="EG37" s="147"/>
      <c r="EH37" s="147"/>
      <c r="EI37" s="147"/>
      <c r="EJ37" s="147"/>
      <c r="EK37" s="147"/>
      <c r="EL37" s="147"/>
      <c r="EM37" s="147"/>
      <c r="EN37" s="147"/>
      <c r="EO37" s="147"/>
      <c r="EP37" s="147"/>
      <c r="EQ37" s="147"/>
      <c r="ER37" s="147"/>
      <c r="ES37" s="147"/>
      <c r="ET37" s="147"/>
      <c r="EU37" s="147"/>
      <c r="EV37" s="147"/>
      <c r="EW37" s="147"/>
      <c r="EX37" s="147"/>
      <c r="EY37" s="147"/>
      <c r="EZ37" s="147"/>
      <c r="FA37" s="147"/>
      <c r="FB37" s="147"/>
      <c r="FC37" s="147"/>
      <c r="FD37" s="147"/>
      <c r="FE37" s="147"/>
      <c r="FF37" s="147"/>
      <c r="FG37" s="147"/>
      <c r="FH37" s="147"/>
      <c r="FI37" s="147"/>
      <c r="FJ37" s="147"/>
      <c r="FK37" s="147"/>
      <c r="FL37" s="147"/>
      <c r="FM37" s="147"/>
      <c r="FN37" s="147"/>
      <c r="FO37" s="147"/>
      <c r="FP37" s="147"/>
      <c r="FQ37" s="147"/>
      <c r="FR37" s="147"/>
      <c r="FS37" s="147"/>
      <c r="FT37" s="147"/>
      <c r="FU37" s="147"/>
      <c r="FV37" s="147"/>
      <c r="FW37" s="147"/>
      <c r="FX37" s="147"/>
      <c r="FY37" s="147"/>
      <c r="FZ37" s="147"/>
      <c r="GA37" s="147"/>
      <c r="GB37" s="147"/>
      <c r="GC37" s="147"/>
      <c r="GD37" s="147"/>
      <c r="GE37" s="147"/>
      <c r="GF37" s="147"/>
      <c r="GG37" s="147"/>
      <c r="GH37" s="147"/>
      <c r="GI37" s="147"/>
      <c r="GJ37" s="147"/>
      <c r="GK37" s="147"/>
      <c r="GL37" s="147"/>
      <c r="GM37" s="147"/>
      <c r="GN37" s="147"/>
      <c r="GO37" s="147"/>
      <c r="GP37" s="147"/>
      <c r="GQ37" s="147"/>
      <c r="GR37" s="147"/>
      <c r="GS37" s="147"/>
      <c r="GT37" s="147"/>
      <c r="GU37" s="147"/>
      <c r="GV37" s="147"/>
      <c r="GW37" s="147"/>
      <c r="GX37" s="147"/>
      <c r="GY37" s="147"/>
      <c r="GZ37" s="147"/>
      <c r="HA37" s="147"/>
      <c r="HB37" s="147"/>
      <c r="HC37" s="147"/>
      <c r="HD37" s="147"/>
      <c r="HE37" s="147"/>
      <c r="HF37" s="147"/>
      <c r="HG37" s="147"/>
      <c r="HH37" s="147"/>
      <c r="HI37" s="147"/>
      <c r="HJ37" s="147"/>
      <c r="HK37" s="147"/>
      <c r="HL37" s="147"/>
      <c r="HM37" s="147"/>
      <c r="HN37" s="147"/>
      <c r="HO37" s="147"/>
      <c r="HP37" s="147"/>
      <c r="HQ37" s="147"/>
      <c r="HR37" s="147"/>
      <c r="HS37" s="147"/>
      <c r="HT37" s="147"/>
      <c r="HU37" s="147"/>
      <c r="HV37" s="147"/>
      <c r="HW37" s="147"/>
      <c r="HX37" s="147"/>
      <c r="HY37" s="147"/>
      <c r="HZ37" s="147"/>
      <c r="IA37" s="147"/>
      <c r="IB37" s="147"/>
      <c r="IC37" s="147"/>
      <c r="ID37" s="147"/>
      <c r="IE37" s="147"/>
      <c r="IF37" s="147"/>
      <c r="IG37" s="147"/>
      <c r="IH37" s="147"/>
      <c r="II37" s="147"/>
      <c r="IJ37" s="147"/>
      <c r="IK37" s="147"/>
      <c r="IL37" s="147"/>
      <c r="IM37" s="147"/>
      <c r="IN37" s="147"/>
      <c r="IO37" s="147"/>
      <c r="IP37" s="147"/>
      <c r="IQ37" s="147"/>
      <c r="IR37" s="147"/>
      <c r="IS37" s="147"/>
      <c r="IT37" s="147"/>
      <c r="IU37" s="147"/>
      <c r="IV37" s="147"/>
      <c r="IW37" s="147"/>
      <c r="IX37" s="147"/>
      <c r="IY37" s="147"/>
      <c r="IZ37" s="147"/>
      <c r="JA37" s="147"/>
      <c r="JB37" s="147"/>
      <c r="JC37" s="147"/>
      <c r="JD37" s="147"/>
      <c r="JE37" s="147"/>
      <c r="JF37" s="147"/>
      <c r="JG37" s="147"/>
      <c r="JH37" s="147"/>
      <c r="JI37" s="147"/>
      <c r="JJ37" s="147"/>
      <c r="JK37" s="147"/>
      <c r="JL37" s="147"/>
      <c r="JM37" s="147"/>
      <c r="JN37" s="147"/>
      <c r="JO37" s="147"/>
      <c r="JP37" s="147"/>
      <c r="JQ37" s="147"/>
      <c r="JR37" s="147"/>
      <c r="JS37" s="147"/>
      <c r="JT37" s="147"/>
      <c r="JU37" s="147"/>
      <c r="JV37" s="147"/>
      <c r="JW37" s="147"/>
      <c r="JX37" s="147"/>
      <c r="JY37" s="147"/>
      <c r="JZ37" s="147"/>
      <c r="KA37" s="147"/>
      <c r="KB37" s="147"/>
      <c r="KC37" s="147"/>
      <c r="KD37" s="147"/>
      <c r="KE37" s="147"/>
      <c r="KF37" s="147"/>
      <c r="KG37" s="147"/>
      <c r="KH37" s="147"/>
      <c r="KI37" s="147"/>
      <c r="KJ37" s="147"/>
      <c r="KK37" s="147"/>
      <c r="KL37" s="147"/>
      <c r="KM37" s="147"/>
      <c r="KN37" s="147"/>
      <c r="KO37" s="147"/>
      <c r="KP37" s="147"/>
      <c r="KQ37" s="147"/>
      <c r="KR37" s="147"/>
      <c r="KS37" s="147"/>
      <c r="KT37" s="147"/>
      <c r="KU37" s="147"/>
      <c r="KV37" s="147"/>
      <c r="KW37" s="147"/>
      <c r="KX37" s="147"/>
      <c r="KY37" s="147"/>
      <c r="KZ37" s="147"/>
      <c r="LA37" s="147"/>
      <c r="LB37" s="147"/>
      <c r="LC37" s="147"/>
      <c r="LD37" s="147"/>
      <c r="LE37" s="147"/>
      <c r="LF37" s="147"/>
      <c r="LG37" s="147"/>
      <c r="LH37" s="147"/>
      <c r="LI37" s="147"/>
      <c r="LJ37" s="147"/>
      <c r="LK37" s="147"/>
      <c r="LL37" s="147"/>
      <c r="LM37" s="147"/>
      <c r="LN37" s="147"/>
      <c r="LO37" s="147"/>
      <c r="LP37" s="147"/>
      <c r="LQ37" s="147"/>
      <c r="LR37" s="147"/>
      <c r="LS37" s="147"/>
      <c r="LT37" s="147"/>
      <c r="LU37" s="147"/>
      <c r="LV37" s="147"/>
      <c r="LW37" s="147"/>
      <c r="LX37" s="147"/>
      <c r="LY37" s="147"/>
      <c r="LZ37" s="147"/>
      <c r="MA37" s="147"/>
      <c r="MB37" s="147"/>
      <c r="MC37" s="147"/>
      <c r="MD37" s="147"/>
      <c r="ME37" s="147"/>
      <c r="MF37" s="147"/>
      <c r="MG37" s="147"/>
      <c r="MH37" s="147"/>
      <c r="MI37" s="147"/>
      <c r="MJ37" s="147"/>
      <c r="MK37" s="147"/>
      <c r="ML37" s="147"/>
      <c r="MM37" s="147"/>
      <c r="MN37" s="147"/>
      <c r="MO37" s="147"/>
      <c r="MP37" s="147"/>
      <c r="MQ37" s="147"/>
      <c r="MR37" s="147"/>
      <c r="MS37" s="147"/>
      <c r="MT37" s="147"/>
      <c r="MU37" s="147"/>
      <c r="MV37" s="147"/>
      <c r="MW37" s="147"/>
      <c r="MX37" s="147"/>
      <c r="MY37" s="147"/>
      <c r="MZ37" s="147"/>
      <c r="NA37" s="147"/>
      <c r="NB37" s="147"/>
      <c r="NC37" s="147"/>
      <c r="ND37" s="147"/>
      <c r="NE37" s="147"/>
      <c r="NF37" s="147"/>
      <c r="NG37" s="147"/>
      <c r="NH37" s="147"/>
      <c r="NI37" s="147"/>
      <c r="NJ37" s="147"/>
      <c r="NK37" s="147"/>
      <c r="NL37" s="147"/>
      <c r="NM37" s="147"/>
      <c r="NN37" s="147"/>
      <c r="NO37" s="147"/>
      <c r="NP37" s="147"/>
      <c r="NQ37" s="147"/>
      <c r="NR37" s="147"/>
      <c r="NS37" s="147"/>
      <c r="NT37" s="147"/>
      <c r="NU37" s="147"/>
      <c r="NV37" s="147"/>
      <c r="NW37" s="147"/>
      <c r="NX37" s="147"/>
      <c r="NY37" s="147"/>
      <c r="NZ37" s="147"/>
      <c r="OA37" s="147"/>
      <c r="OB37" s="147"/>
      <c r="OC37" s="147"/>
      <c r="OD37" s="147"/>
      <c r="OE37" s="147"/>
      <c r="OF37" s="147"/>
      <c r="OG37" s="147"/>
      <c r="OH37" s="147"/>
      <c r="OI37" s="147"/>
      <c r="OJ37" s="147"/>
      <c r="OK37" s="147"/>
      <c r="OL37" s="147"/>
      <c r="OM37" s="147"/>
      <c r="ON37" s="147"/>
      <c r="OO37" s="147"/>
      <c r="OP37" s="147"/>
      <c r="OQ37" s="147"/>
      <c r="OR37" s="147"/>
      <c r="OS37" s="147"/>
      <c r="OT37" s="147"/>
      <c r="OU37" s="147"/>
      <c r="OV37" s="147"/>
      <c r="OW37" s="147"/>
      <c r="OX37" s="147"/>
      <c r="OY37" s="147"/>
      <c r="OZ37" s="147"/>
      <c r="PA37" s="147"/>
      <c r="PB37" s="147"/>
      <c r="PC37" s="147"/>
      <c r="PD37" s="147"/>
      <c r="PE37" s="147"/>
      <c r="PF37" s="147"/>
      <c r="PG37" s="147"/>
      <c r="PH37" s="147"/>
      <c r="PI37" s="147"/>
      <c r="PJ37" s="147"/>
      <c r="PK37" s="147"/>
      <c r="PL37" s="147"/>
      <c r="PM37" s="147"/>
      <c r="PN37" s="147"/>
      <c r="PO37" s="147"/>
      <c r="PP37" s="147"/>
      <c r="PQ37" s="147"/>
      <c r="PR37" s="147"/>
      <c r="PS37" s="147"/>
      <c r="PT37" s="147"/>
      <c r="PU37" s="147"/>
      <c r="PV37" s="147"/>
      <c r="PW37" s="147"/>
      <c r="PX37" s="147"/>
      <c r="PY37" s="147"/>
      <c r="PZ37" s="147"/>
      <c r="QA37" s="147"/>
      <c r="QB37" s="147"/>
      <c r="QC37" s="147"/>
      <c r="QD37" s="147"/>
      <c r="QE37" s="147"/>
      <c r="QF37" s="147"/>
      <c r="QG37" s="147"/>
      <c r="QH37" s="147"/>
      <c r="QI37" s="147"/>
      <c r="QJ37" s="147"/>
      <c r="QK37" s="147"/>
      <c r="QL37" s="147"/>
      <c r="QM37" s="147"/>
      <c r="QN37" s="147"/>
      <c r="QO37" s="147"/>
      <c r="QP37" s="147"/>
      <c r="QQ37" s="147"/>
      <c r="QR37" s="147"/>
      <c r="QS37" s="147"/>
      <c r="QT37" s="147"/>
      <c r="QU37" s="147"/>
      <c r="QV37" s="147"/>
      <c r="QW37" s="147"/>
      <c r="QX37" s="147"/>
      <c r="QY37" s="147"/>
      <c r="QZ37" s="147"/>
      <c r="RA37" s="147"/>
      <c r="RB37" s="147"/>
      <c r="RC37" s="147"/>
      <c r="RD37" s="147"/>
      <c r="RE37" s="147"/>
      <c r="RF37" s="147"/>
      <c r="RG37" s="147"/>
      <c r="RH37" s="147"/>
      <c r="RI37" s="147"/>
      <c r="RJ37" s="147"/>
      <c r="RK37" s="147"/>
      <c r="RL37" s="147"/>
      <c r="RM37" s="147"/>
      <c r="RN37" s="147"/>
      <c r="RO37" s="147"/>
      <c r="RP37" s="147"/>
      <c r="RQ37" s="147"/>
      <c r="RR37" s="147"/>
      <c r="RS37" s="147"/>
      <c r="RT37" s="147"/>
      <c r="RU37" s="147"/>
      <c r="RV37" s="147"/>
      <c r="RW37" s="147"/>
      <c r="RX37" s="147"/>
      <c r="RY37" s="147"/>
      <c r="RZ37" s="147"/>
      <c r="SA37" s="147"/>
      <c r="SB37" s="147"/>
      <c r="SC37" s="147"/>
      <c r="SD37" s="147"/>
      <c r="SE37" s="147"/>
      <c r="SF37" s="147"/>
      <c r="SG37" s="147"/>
      <c r="SH37" s="147"/>
      <c r="SI37" s="147"/>
      <c r="SJ37" s="147"/>
      <c r="SK37" s="147"/>
      <c r="SL37" s="147"/>
      <c r="SM37" s="147"/>
      <c r="SN37" s="147"/>
      <c r="SO37" s="147"/>
      <c r="SP37" s="147"/>
      <c r="SQ37" s="147"/>
      <c r="SR37" s="147"/>
      <c r="SS37" s="147"/>
      <c r="ST37" s="147"/>
      <c r="SU37" s="147"/>
      <c r="SV37" s="147"/>
      <c r="SW37" s="147"/>
      <c r="SX37" s="147"/>
      <c r="SY37" s="147"/>
      <c r="SZ37" s="147"/>
      <c r="TA37" s="147"/>
      <c r="TB37" s="147"/>
      <c r="TC37" s="147"/>
      <c r="TD37" s="147"/>
      <c r="TE37" s="147"/>
      <c r="TF37" s="147"/>
      <c r="TG37" s="147"/>
      <c r="TH37" s="147"/>
      <c r="TI37" s="147"/>
      <c r="TJ37" s="147"/>
      <c r="TK37" s="147"/>
      <c r="TL37" s="147"/>
      <c r="TM37" s="147"/>
      <c r="TN37" s="147"/>
      <c r="TO37" s="147"/>
      <c r="TP37" s="147"/>
      <c r="TQ37" s="147"/>
      <c r="TR37" s="147"/>
      <c r="TS37" s="147"/>
      <c r="TT37" s="147"/>
      <c r="TU37" s="147"/>
      <c r="TV37" s="147"/>
      <c r="TW37" s="147"/>
      <c r="TX37" s="147"/>
      <c r="TY37" s="147"/>
      <c r="TZ37" s="147"/>
      <c r="UA37" s="147"/>
      <c r="UB37" s="147"/>
      <c r="UC37" s="147"/>
      <c r="UD37" s="147"/>
      <c r="UE37" s="147"/>
      <c r="UF37" s="147"/>
      <c r="UG37" s="147"/>
      <c r="UH37" s="147"/>
      <c r="UI37" s="147"/>
      <c r="UJ37" s="147"/>
      <c r="UK37" s="147"/>
      <c r="UL37" s="147"/>
      <c r="UM37" s="147"/>
      <c r="UN37" s="147"/>
      <c r="UO37" s="147"/>
      <c r="UP37" s="147"/>
      <c r="UQ37" s="147"/>
      <c r="UR37" s="147"/>
      <c r="US37" s="147"/>
      <c r="UT37" s="147"/>
      <c r="UU37" s="147"/>
      <c r="UV37" s="147"/>
      <c r="UW37" s="147"/>
      <c r="UX37" s="147"/>
      <c r="UY37" s="147"/>
      <c r="UZ37" s="147"/>
      <c r="VA37" s="147"/>
      <c r="VB37" s="147"/>
      <c r="VC37" s="147"/>
      <c r="VD37" s="147"/>
      <c r="VE37" s="147"/>
      <c r="VF37" s="147"/>
      <c r="VG37" s="147"/>
      <c r="VH37" s="147"/>
      <c r="VI37" s="147"/>
      <c r="VJ37" s="147"/>
      <c r="VK37" s="147"/>
      <c r="VL37" s="147"/>
      <c r="VM37" s="147"/>
      <c r="VN37" s="147"/>
      <c r="VO37" s="147"/>
      <c r="VP37" s="147"/>
      <c r="VQ37" s="147"/>
      <c r="VR37" s="147"/>
      <c r="VS37" s="147"/>
      <c r="VT37" s="147"/>
      <c r="VU37" s="147"/>
      <c r="VV37" s="147"/>
      <c r="VW37" s="147"/>
      <c r="VX37" s="147"/>
      <c r="VY37" s="147"/>
      <c r="VZ37" s="147"/>
      <c r="WA37" s="147"/>
      <c r="WB37" s="147"/>
      <c r="WC37" s="147"/>
      <c r="WD37" s="147"/>
      <c r="WE37" s="147"/>
      <c r="WF37" s="147"/>
      <c r="WG37" s="147"/>
      <c r="WH37" s="147"/>
      <c r="WI37" s="147"/>
      <c r="WJ37" s="147"/>
      <c r="WK37" s="147"/>
      <c r="WL37" s="147"/>
      <c r="WM37" s="147"/>
      <c r="WN37" s="147"/>
      <c r="WO37" s="147"/>
      <c r="WP37" s="147"/>
      <c r="WQ37" s="147"/>
      <c r="WR37" s="147"/>
      <c r="WS37" s="147"/>
      <c r="WT37" s="147"/>
      <c r="WU37" s="147"/>
      <c r="WV37" s="147"/>
      <c r="WW37" s="147"/>
      <c r="WX37" s="147"/>
      <c r="WY37" s="147"/>
      <c r="WZ37" s="147"/>
      <c r="XA37" s="147"/>
      <c r="XB37" s="147"/>
      <c r="XC37" s="147"/>
      <c r="XD37" s="147"/>
      <c r="XE37" s="147"/>
      <c r="XF37" s="147"/>
      <c r="XG37" s="147"/>
      <c r="XH37" s="147"/>
      <c r="XI37" s="147"/>
      <c r="XJ37" s="147"/>
      <c r="XK37" s="147"/>
      <c r="XL37" s="147"/>
      <c r="XM37" s="147"/>
      <c r="XN37" s="147"/>
      <c r="XO37" s="147"/>
      <c r="XP37" s="147"/>
      <c r="XQ37" s="147"/>
      <c r="XR37" s="147"/>
      <c r="XS37" s="147"/>
      <c r="XT37" s="147"/>
      <c r="XU37" s="147"/>
      <c r="XV37" s="147"/>
      <c r="XW37" s="147"/>
      <c r="XX37" s="147"/>
      <c r="XY37" s="147"/>
      <c r="XZ37" s="147"/>
      <c r="YA37" s="147"/>
      <c r="YB37" s="147"/>
      <c r="YC37" s="147"/>
      <c r="YD37" s="147"/>
      <c r="YE37" s="147"/>
      <c r="YF37" s="147"/>
      <c r="YG37" s="147"/>
      <c r="YH37" s="147"/>
      <c r="YI37" s="147"/>
      <c r="YJ37" s="147"/>
      <c r="YK37" s="147"/>
      <c r="YL37" s="147"/>
      <c r="YM37" s="147"/>
      <c r="YN37" s="147"/>
      <c r="YO37" s="147"/>
      <c r="YP37" s="147"/>
      <c r="YQ37" s="147"/>
      <c r="YR37" s="147"/>
      <c r="YS37" s="147"/>
      <c r="YT37" s="147"/>
      <c r="YU37" s="147"/>
      <c r="YV37" s="147"/>
      <c r="YW37" s="147"/>
      <c r="YX37" s="147"/>
      <c r="YY37" s="147"/>
      <c r="YZ37" s="147"/>
      <c r="ZA37" s="147"/>
      <c r="ZB37" s="147"/>
      <c r="ZC37" s="147"/>
      <c r="ZD37" s="147"/>
      <c r="ZE37" s="147"/>
      <c r="ZF37" s="147"/>
      <c r="ZG37" s="147"/>
      <c r="ZH37" s="147"/>
      <c r="ZI37" s="147"/>
      <c r="ZJ37" s="147"/>
      <c r="ZK37" s="147"/>
      <c r="ZL37" s="147"/>
      <c r="ZM37" s="147"/>
      <c r="ZN37" s="147"/>
      <c r="ZO37" s="147"/>
      <c r="ZP37" s="147"/>
      <c r="ZQ37" s="147"/>
      <c r="ZR37" s="147"/>
      <c r="ZS37" s="147"/>
      <c r="ZT37" s="147"/>
      <c r="ZU37" s="147"/>
      <c r="ZV37" s="147"/>
      <c r="ZW37" s="147"/>
      <c r="ZX37" s="147"/>
      <c r="ZY37" s="147"/>
      <c r="ZZ37" s="147"/>
      <c r="AAA37" s="147"/>
      <c r="AAB37" s="147"/>
      <c r="AAC37" s="147"/>
      <c r="AAD37" s="147"/>
      <c r="AAE37" s="147"/>
      <c r="AAF37" s="147"/>
      <c r="AAG37" s="147"/>
      <c r="AAH37" s="147"/>
      <c r="AAI37" s="147"/>
      <c r="AAJ37" s="147"/>
      <c r="AAK37" s="147"/>
      <c r="AAL37" s="147"/>
      <c r="AAM37" s="147"/>
      <c r="AAN37" s="147"/>
      <c r="AAO37" s="147"/>
      <c r="AAP37" s="147"/>
      <c r="AAQ37" s="147"/>
      <c r="AAR37" s="147"/>
      <c r="AAS37" s="147"/>
      <c r="AAT37" s="147"/>
      <c r="AAU37" s="147"/>
      <c r="AAV37" s="147"/>
      <c r="AAW37" s="147"/>
      <c r="AAX37" s="147"/>
      <c r="AAY37" s="147"/>
      <c r="AAZ37" s="147"/>
      <c r="ABA37" s="147"/>
      <c r="ABB37" s="147"/>
      <c r="ABC37" s="147"/>
      <c r="ABD37" s="147"/>
      <c r="ABE37" s="147"/>
      <c r="ABF37" s="147"/>
      <c r="ABG37" s="147"/>
      <c r="ABH37" s="147"/>
      <c r="ABI37" s="147"/>
      <c r="ABJ37" s="147"/>
      <c r="ABK37" s="147"/>
      <c r="ABL37" s="147"/>
      <c r="ABM37" s="147"/>
      <c r="ABN37" s="147"/>
      <c r="ABO37" s="147"/>
      <c r="ABP37" s="147"/>
      <c r="ABQ37" s="147"/>
      <c r="ABR37" s="147"/>
      <c r="ABS37" s="147"/>
      <c r="ABT37" s="147"/>
      <c r="ABU37" s="147"/>
      <c r="ABV37" s="147"/>
      <c r="ABW37" s="147"/>
      <c r="ABX37" s="147"/>
      <c r="ABY37" s="147"/>
      <c r="ABZ37" s="147"/>
      <c r="ACA37" s="147"/>
      <c r="ACB37" s="147"/>
      <c r="ACC37" s="147"/>
      <c r="ACD37" s="147"/>
      <c r="ACE37" s="147"/>
      <c r="ACF37" s="147"/>
      <c r="ACG37" s="147"/>
      <c r="ACH37" s="147"/>
      <c r="ACI37" s="147"/>
      <c r="ACJ37" s="147"/>
      <c r="ACK37" s="147"/>
      <c r="ACL37" s="147"/>
      <c r="ACM37" s="147"/>
      <c r="ACN37" s="147"/>
      <c r="ACO37" s="147"/>
      <c r="ACP37" s="147"/>
      <c r="ACQ37" s="147"/>
      <c r="ACR37" s="147"/>
      <c r="ACS37" s="147"/>
      <c r="ACT37" s="147"/>
      <c r="ACU37" s="147"/>
      <c r="ACV37" s="147"/>
      <c r="ACW37" s="147"/>
      <c r="ACX37" s="147"/>
      <c r="ACY37" s="147"/>
      <c r="ACZ37" s="147"/>
      <c r="ADA37" s="147"/>
      <c r="ADB37" s="147"/>
      <c r="ADC37" s="147"/>
      <c r="ADD37" s="147"/>
      <c r="ADE37" s="147"/>
      <c r="ADF37" s="147"/>
      <c r="ADG37" s="147"/>
      <c r="ADH37" s="147"/>
      <c r="ADI37" s="147"/>
      <c r="ADJ37" s="147"/>
      <c r="ADK37" s="147"/>
      <c r="ADL37" s="147"/>
      <c r="ADM37" s="147"/>
      <c r="ADN37" s="147"/>
      <c r="ADO37" s="147"/>
      <c r="ADP37" s="147"/>
      <c r="ADQ37" s="147"/>
      <c r="ADR37" s="147"/>
      <c r="ADS37" s="147"/>
      <c r="ADT37" s="147"/>
      <c r="ADU37" s="147"/>
      <c r="ADV37" s="147"/>
      <c r="ADW37" s="147"/>
      <c r="ADX37" s="147"/>
      <c r="ADY37" s="147"/>
      <c r="ADZ37" s="147"/>
      <c r="AEA37" s="147"/>
      <c r="AEB37" s="147"/>
      <c r="AEC37" s="147"/>
      <c r="AED37" s="147"/>
      <c r="AEE37" s="147"/>
      <c r="AEF37" s="147"/>
      <c r="AEG37" s="147"/>
      <c r="AEH37" s="147"/>
      <c r="AEI37" s="147"/>
      <c r="AEJ37" s="147"/>
      <c r="AEK37" s="147"/>
      <c r="AEL37" s="147"/>
      <c r="AEM37" s="147"/>
      <c r="AEN37" s="147"/>
      <c r="AEO37" s="147"/>
      <c r="AEP37" s="147"/>
      <c r="AEQ37" s="147"/>
      <c r="AER37" s="147"/>
      <c r="AES37" s="147"/>
      <c r="AET37" s="147"/>
      <c r="AEU37" s="147"/>
      <c r="AEV37" s="147"/>
      <c r="AEW37" s="147"/>
      <c r="AEX37" s="147"/>
      <c r="AEY37" s="147"/>
      <c r="AEZ37" s="147"/>
      <c r="AFA37" s="147"/>
      <c r="AFB37" s="147"/>
      <c r="AFC37" s="147"/>
      <c r="AFD37" s="147"/>
      <c r="AFE37" s="147"/>
      <c r="AFF37" s="147"/>
      <c r="AFG37" s="147"/>
      <c r="AFH37" s="147"/>
      <c r="AFI37" s="147"/>
      <c r="AFJ37" s="147"/>
      <c r="AFK37" s="147"/>
      <c r="AFL37" s="147"/>
      <c r="AFM37" s="147"/>
      <c r="AFN37" s="147"/>
      <c r="AFO37" s="147"/>
      <c r="AFP37" s="147"/>
      <c r="AFQ37" s="147"/>
      <c r="AFR37" s="147"/>
      <c r="AFS37" s="147"/>
      <c r="AFT37" s="147"/>
      <c r="AFU37" s="147"/>
      <c r="AFV37" s="147"/>
      <c r="AFW37" s="147"/>
      <c r="AFX37" s="147"/>
      <c r="AFY37" s="147"/>
      <c r="AFZ37" s="147"/>
      <c r="AGA37" s="147"/>
      <c r="AGB37" s="147"/>
      <c r="AGC37" s="147"/>
      <c r="AGD37" s="147"/>
      <c r="AGE37" s="147"/>
      <c r="AGF37" s="147"/>
      <c r="AGG37" s="147"/>
      <c r="AGH37" s="147"/>
      <c r="AGI37" s="147"/>
      <c r="AGJ37" s="147"/>
      <c r="AGK37" s="147"/>
      <c r="AGL37" s="147"/>
      <c r="AGM37" s="147"/>
      <c r="AGN37" s="147"/>
      <c r="AGO37" s="147"/>
      <c r="AGP37" s="147"/>
      <c r="AGQ37" s="147"/>
      <c r="AGR37" s="147"/>
      <c r="AGS37" s="147"/>
      <c r="AGT37" s="147"/>
      <c r="AGU37" s="147"/>
      <c r="AGV37" s="147"/>
      <c r="AGW37" s="147"/>
      <c r="AGX37" s="147"/>
      <c r="AGY37" s="147"/>
      <c r="AGZ37" s="147"/>
      <c r="AHA37" s="147"/>
      <c r="AHB37" s="147"/>
      <c r="AHC37" s="147"/>
      <c r="AHD37" s="147"/>
      <c r="AHE37" s="147"/>
      <c r="AHF37" s="147"/>
      <c r="AHG37" s="147"/>
      <c r="AHH37" s="147"/>
      <c r="AHI37" s="147"/>
      <c r="AHJ37" s="147"/>
      <c r="AHK37" s="147"/>
      <c r="AHL37" s="147"/>
      <c r="AHM37" s="147"/>
      <c r="AHN37" s="147"/>
      <c r="AHO37" s="147"/>
      <c r="AHP37" s="147"/>
      <c r="AHQ37" s="147"/>
      <c r="AHR37" s="147"/>
      <c r="AHS37" s="147"/>
      <c r="AHT37" s="147"/>
      <c r="AHU37" s="147"/>
      <c r="AHV37" s="147"/>
      <c r="AHW37" s="147"/>
      <c r="AHX37" s="147"/>
      <c r="AHY37" s="147"/>
      <c r="AHZ37" s="147"/>
      <c r="AIA37" s="147"/>
      <c r="AIB37" s="147"/>
      <c r="AIC37" s="147"/>
      <c r="AID37" s="147"/>
      <c r="AIE37" s="147"/>
      <c r="AIF37" s="147"/>
      <c r="AIG37" s="147"/>
    </row>
  </sheetData>
  <pageMargins left="0.25" right="0.25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IU44"/>
  <sheetViews>
    <sheetView workbookViewId="0">
      <selection activeCell="D30" sqref="D30"/>
    </sheetView>
  </sheetViews>
  <sheetFormatPr defaultRowHeight="11.25"/>
  <cols>
    <col min="1" max="1" width="19.125" style="146" customWidth="1"/>
    <col min="2" max="2" width="13.875" style="146" customWidth="1"/>
    <col min="3" max="3" width="13.25" style="146" customWidth="1"/>
    <col min="4" max="4" width="15.875" style="146" customWidth="1"/>
    <col min="5" max="10" width="12.125" style="146" customWidth="1"/>
    <col min="11" max="11" width="12.5" style="146" customWidth="1"/>
    <col min="12" max="931" width="8.5" style="146" customWidth="1"/>
    <col min="932" max="932" width="9" style="147" customWidth="1"/>
    <col min="933" max="16384" width="9" style="147"/>
  </cols>
  <sheetData>
    <row r="1" spans="1:931"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</row>
    <row r="2" spans="1:931"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</row>
    <row r="3" spans="1:931"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47"/>
      <c r="BY3" s="147"/>
      <c r="BZ3" s="147"/>
      <c r="CA3" s="147"/>
      <c r="CB3" s="147"/>
      <c r="CC3" s="147"/>
      <c r="CD3" s="147"/>
      <c r="CE3" s="147"/>
      <c r="CF3" s="147"/>
      <c r="CG3" s="147"/>
      <c r="CH3" s="147"/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</row>
    <row r="4" spans="1:931">
      <c r="A4" s="682"/>
      <c r="B4" s="682"/>
      <c r="C4" s="682"/>
      <c r="D4" s="682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  <c r="BI4" s="147"/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7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</row>
    <row r="5" spans="1:931" ht="12" thickBot="1">
      <c r="A5" s="475"/>
      <c r="B5" s="475"/>
      <c r="C5" s="475"/>
      <c r="D5" s="475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</row>
    <row r="6" spans="1:931" s="150" customFormat="1" ht="45" customHeight="1">
      <c r="A6" s="170" t="s">
        <v>1</v>
      </c>
      <c r="B6" s="483" t="s">
        <v>102</v>
      </c>
      <c r="C6" s="483" t="s">
        <v>103</v>
      </c>
      <c r="D6" s="483" t="s">
        <v>104</v>
      </c>
      <c r="E6" s="147"/>
      <c r="F6" s="147"/>
      <c r="G6" s="147"/>
      <c r="H6" s="147"/>
      <c r="I6" s="147"/>
      <c r="J6" s="147"/>
      <c r="K6" s="147"/>
      <c r="L6" s="147"/>
    </row>
    <row r="7" spans="1:931" s="150" customFormat="1">
      <c r="A7" s="175"/>
      <c r="B7" s="484" t="s">
        <v>105</v>
      </c>
      <c r="C7" s="484" t="s">
        <v>105</v>
      </c>
      <c r="D7" s="484" t="s">
        <v>105</v>
      </c>
      <c r="E7" s="147"/>
      <c r="F7" s="147"/>
      <c r="G7" s="147"/>
      <c r="H7" s="147"/>
      <c r="I7" s="147"/>
      <c r="J7" s="147"/>
      <c r="K7" s="147"/>
      <c r="L7" s="147"/>
    </row>
    <row r="8" spans="1:931">
      <c r="A8" s="173" t="s">
        <v>59</v>
      </c>
      <c r="B8" s="485">
        <v>345649.56663999998</v>
      </c>
      <c r="C8" s="485">
        <v>318010.38033000001</v>
      </c>
      <c r="D8" s="485">
        <v>41340.267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  <c r="LE8" s="147"/>
      <c r="LF8" s="147"/>
      <c r="LG8" s="147"/>
      <c r="LH8" s="147"/>
      <c r="LI8" s="147"/>
      <c r="LJ8" s="147"/>
      <c r="LK8" s="147"/>
      <c r="LL8" s="147"/>
      <c r="LM8" s="147"/>
      <c r="LN8" s="147"/>
      <c r="LO8" s="147"/>
      <c r="LP8" s="147"/>
      <c r="LQ8" s="147"/>
      <c r="LR8" s="147"/>
      <c r="LS8" s="147"/>
      <c r="LT8" s="147"/>
      <c r="LU8" s="147"/>
      <c r="LV8" s="147"/>
      <c r="LW8" s="147"/>
      <c r="LX8" s="147"/>
      <c r="LY8" s="147"/>
      <c r="LZ8" s="147"/>
      <c r="MA8" s="147"/>
      <c r="MB8" s="147"/>
      <c r="MC8" s="147"/>
      <c r="MD8" s="147"/>
      <c r="ME8" s="147"/>
      <c r="MF8" s="147"/>
      <c r="MG8" s="147"/>
      <c r="MH8" s="147"/>
      <c r="MI8" s="147"/>
      <c r="MJ8" s="147"/>
      <c r="MK8" s="147"/>
      <c r="ML8" s="147"/>
      <c r="MM8" s="147"/>
      <c r="MN8" s="147"/>
      <c r="MO8" s="147"/>
      <c r="MP8" s="147"/>
      <c r="MQ8" s="147"/>
      <c r="MR8" s="147"/>
      <c r="MS8" s="147"/>
      <c r="MT8" s="147"/>
      <c r="MU8" s="147"/>
      <c r="MV8" s="147"/>
      <c r="MW8" s="147"/>
      <c r="MX8" s="147"/>
      <c r="MY8" s="147"/>
      <c r="MZ8" s="147"/>
      <c r="NA8" s="147"/>
      <c r="NB8" s="147"/>
      <c r="NC8" s="147"/>
      <c r="ND8" s="147"/>
      <c r="NE8" s="147"/>
      <c r="NF8" s="147"/>
      <c r="NG8" s="147"/>
      <c r="NH8" s="147"/>
      <c r="NI8" s="147"/>
      <c r="NJ8" s="147"/>
      <c r="NK8" s="147"/>
      <c r="NL8" s="147"/>
      <c r="NM8" s="147"/>
      <c r="NN8" s="147"/>
      <c r="NO8" s="147"/>
      <c r="NP8" s="147"/>
      <c r="NQ8" s="147"/>
      <c r="NR8" s="147"/>
      <c r="NS8" s="147"/>
      <c r="NT8" s="147"/>
      <c r="NU8" s="147"/>
      <c r="NV8" s="147"/>
      <c r="NW8" s="147"/>
      <c r="NX8" s="147"/>
      <c r="NY8" s="147"/>
      <c r="NZ8" s="147"/>
      <c r="OA8" s="147"/>
      <c r="OB8" s="147"/>
      <c r="OC8" s="147"/>
      <c r="OD8" s="147"/>
      <c r="OE8" s="147"/>
      <c r="OF8" s="147"/>
      <c r="OG8" s="147"/>
      <c r="OH8" s="147"/>
      <c r="OI8" s="147"/>
      <c r="OJ8" s="147"/>
      <c r="OK8" s="147"/>
      <c r="OL8" s="147"/>
      <c r="OM8" s="147"/>
      <c r="ON8" s="147"/>
      <c r="OO8" s="147"/>
      <c r="OP8" s="147"/>
      <c r="OQ8" s="147"/>
      <c r="OR8" s="147"/>
      <c r="OS8" s="147"/>
      <c r="OT8" s="147"/>
      <c r="OU8" s="147"/>
      <c r="OV8" s="147"/>
      <c r="OW8" s="147"/>
      <c r="OX8" s="147"/>
      <c r="OY8" s="147"/>
      <c r="OZ8" s="147"/>
      <c r="PA8" s="147"/>
      <c r="PB8" s="147"/>
      <c r="PC8" s="147"/>
      <c r="PD8" s="147"/>
      <c r="PE8" s="147"/>
      <c r="PF8" s="147"/>
      <c r="PG8" s="147"/>
      <c r="PH8" s="147"/>
      <c r="PI8" s="147"/>
      <c r="PJ8" s="147"/>
      <c r="PK8" s="147"/>
      <c r="PL8" s="147"/>
      <c r="PM8" s="147"/>
      <c r="PN8" s="147"/>
      <c r="PO8" s="147"/>
      <c r="PP8" s="147"/>
      <c r="PQ8" s="147"/>
      <c r="PR8" s="147"/>
      <c r="PS8" s="147"/>
      <c r="PT8" s="147"/>
      <c r="PU8" s="147"/>
      <c r="PV8" s="147"/>
      <c r="PW8" s="147"/>
      <c r="PX8" s="147"/>
      <c r="PY8" s="147"/>
      <c r="PZ8" s="147"/>
      <c r="QA8" s="147"/>
      <c r="QB8" s="147"/>
      <c r="QC8" s="147"/>
      <c r="QD8" s="147"/>
      <c r="QE8" s="147"/>
      <c r="QF8" s="147"/>
      <c r="QG8" s="147"/>
      <c r="QH8" s="147"/>
      <c r="QI8" s="147"/>
      <c r="QJ8" s="147"/>
      <c r="QK8" s="147"/>
      <c r="QL8" s="147"/>
      <c r="QM8" s="147"/>
      <c r="QN8" s="147"/>
      <c r="QO8" s="147"/>
      <c r="QP8" s="147"/>
      <c r="QQ8" s="147"/>
      <c r="QR8" s="147"/>
      <c r="QS8" s="147"/>
      <c r="QT8" s="147"/>
      <c r="QU8" s="147"/>
      <c r="QV8" s="147"/>
      <c r="QW8" s="147"/>
      <c r="QX8" s="147"/>
      <c r="QY8" s="147"/>
      <c r="QZ8" s="147"/>
      <c r="RA8" s="147"/>
      <c r="RB8" s="147"/>
      <c r="RC8" s="147"/>
      <c r="RD8" s="147"/>
      <c r="RE8" s="147"/>
      <c r="RF8" s="147"/>
      <c r="RG8" s="147"/>
      <c r="RH8" s="147"/>
      <c r="RI8" s="147"/>
      <c r="RJ8" s="147"/>
      <c r="RK8" s="147"/>
      <c r="RL8" s="147"/>
      <c r="RM8" s="147"/>
      <c r="RN8" s="147"/>
      <c r="RO8" s="147"/>
      <c r="RP8" s="147"/>
      <c r="RQ8" s="147"/>
      <c r="RR8" s="147"/>
      <c r="RS8" s="147"/>
      <c r="RT8" s="147"/>
      <c r="RU8" s="147"/>
      <c r="RV8" s="147"/>
      <c r="RW8" s="147"/>
      <c r="RX8" s="147"/>
      <c r="RY8" s="147"/>
      <c r="RZ8" s="147"/>
      <c r="SA8" s="147"/>
      <c r="SB8" s="147"/>
      <c r="SC8" s="147"/>
      <c r="SD8" s="147"/>
      <c r="SE8" s="147"/>
      <c r="SF8" s="147"/>
      <c r="SG8" s="147"/>
      <c r="SH8" s="147"/>
      <c r="SI8" s="147"/>
      <c r="SJ8" s="147"/>
      <c r="SK8" s="147"/>
      <c r="SL8" s="147"/>
      <c r="SM8" s="147"/>
      <c r="SN8" s="147"/>
      <c r="SO8" s="147"/>
      <c r="SP8" s="147"/>
      <c r="SQ8" s="147"/>
      <c r="SR8" s="147"/>
      <c r="SS8" s="147"/>
      <c r="ST8" s="147"/>
      <c r="SU8" s="147"/>
      <c r="SV8" s="147"/>
      <c r="SW8" s="147"/>
      <c r="SX8" s="147"/>
      <c r="SY8" s="147"/>
      <c r="SZ8" s="147"/>
      <c r="TA8" s="147"/>
      <c r="TB8" s="147"/>
      <c r="TC8" s="147"/>
      <c r="TD8" s="147"/>
      <c r="TE8" s="147"/>
      <c r="TF8" s="147"/>
      <c r="TG8" s="147"/>
      <c r="TH8" s="147"/>
      <c r="TI8" s="147"/>
      <c r="TJ8" s="147"/>
      <c r="TK8" s="147"/>
      <c r="TL8" s="147"/>
      <c r="TM8" s="147"/>
      <c r="TN8" s="147"/>
      <c r="TO8" s="147"/>
      <c r="TP8" s="147"/>
      <c r="TQ8" s="147"/>
      <c r="TR8" s="147"/>
      <c r="TS8" s="147"/>
      <c r="TT8" s="147"/>
      <c r="TU8" s="147"/>
      <c r="TV8" s="147"/>
      <c r="TW8" s="147"/>
      <c r="TX8" s="147"/>
      <c r="TY8" s="147"/>
      <c r="TZ8" s="147"/>
      <c r="UA8" s="147"/>
      <c r="UB8" s="147"/>
      <c r="UC8" s="147"/>
      <c r="UD8" s="147"/>
      <c r="UE8" s="147"/>
      <c r="UF8" s="147"/>
      <c r="UG8" s="147"/>
      <c r="UH8" s="147"/>
      <c r="UI8" s="147"/>
      <c r="UJ8" s="147"/>
      <c r="UK8" s="147"/>
      <c r="UL8" s="147"/>
      <c r="UM8" s="147"/>
      <c r="UN8" s="147"/>
      <c r="UO8" s="147"/>
      <c r="UP8" s="147"/>
      <c r="UQ8" s="147"/>
      <c r="UR8" s="147"/>
      <c r="US8" s="147"/>
      <c r="UT8" s="147"/>
      <c r="UU8" s="147"/>
      <c r="UV8" s="147"/>
      <c r="UW8" s="147"/>
      <c r="UX8" s="147"/>
      <c r="UY8" s="147"/>
      <c r="UZ8" s="147"/>
      <c r="VA8" s="147"/>
      <c r="VB8" s="147"/>
      <c r="VC8" s="147"/>
      <c r="VD8" s="147"/>
      <c r="VE8" s="147"/>
      <c r="VF8" s="147"/>
      <c r="VG8" s="147"/>
      <c r="VH8" s="147"/>
      <c r="VI8" s="147"/>
      <c r="VJ8" s="147"/>
      <c r="VK8" s="147"/>
      <c r="VL8" s="147"/>
      <c r="VM8" s="147"/>
      <c r="VN8" s="147"/>
      <c r="VO8" s="147"/>
      <c r="VP8" s="147"/>
      <c r="VQ8" s="147"/>
      <c r="VR8" s="147"/>
      <c r="VS8" s="147"/>
      <c r="VT8" s="147"/>
      <c r="VU8" s="147"/>
      <c r="VV8" s="147"/>
      <c r="VW8" s="147"/>
      <c r="VX8" s="147"/>
      <c r="VY8" s="147"/>
      <c r="VZ8" s="147"/>
      <c r="WA8" s="147"/>
      <c r="WB8" s="147"/>
      <c r="WC8" s="147"/>
      <c r="WD8" s="147"/>
      <c r="WE8" s="147"/>
      <c r="WF8" s="147"/>
      <c r="WG8" s="147"/>
      <c r="WH8" s="147"/>
      <c r="WI8" s="147"/>
      <c r="WJ8" s="147"/>
      <c r="WK8" s="147"/>
      <c r="WL8" s="147"/>
      <c r="WM8" s="147"/>
      <c r="WN8" s="147"/>
      <c r="WO8" s="147"/>
      <c r="WP8" s="147"/>
      <c r="WQ8" s="147"/>
      <c r="WR8" s="147"/>
      <c r="WS8" s="147"/>
      <c r="WT8" s="147"/>
      <c r="WU8" s="147"/>
      <c r="WV8" s="147"/>
      <c r="WW8" s="147"/>
      <c r="WX8" s="147"/>
      <c r="WY8" s="147"/>
      <c r="WZ8" s="147"/>
      <c r="XA8" s="147"/>
      <c r="XB8" s="147"/>
      <c r="XC8" s="147"/>
      <c r="XD8" s="147"/>
      <c r="XE8" s="147"/>
      <c r="XF8" s="147"/>
      <c r="XG8" s="147"/>
      <c r="XH8" s="147"/>
      <c r="XI8" s="147"/>
      <c r="XJ8" s="147"/>
      <c r="XK8" s="147"/>
      <c r="XL8" s="147"/>
      <c r="XM8" s="147"/>
      <c r="XN8" s="147"/>
      <c r="XO8" s="147"/>
      <c r="XP8" s="147"/>
      <c r="XQ8" s="147"/>
      <c r="XR8" s="147"/>
      <c r="XS8" s="147"/>
      <c r="XT8" s="147"/>
      <c r="XU8" s="147"/>
      <c r="XV8" s="147"/>
      <c r="XW8" s="147"/>
      <c r="XX8" s="147"/>
      <c r="XY8" s="147"/>
      <c r="XZ8" s="147"/>
      <c r="YA8" s="147"/>
      <c r="YB8" s="147"/>
      <c r="YC8" s="147"/>
      <c r="YD8" s="147"/>
      <c r="YE8" s="147"/>
      <c r="YF8" s="147"/>
      <c r="YG8" s="147"/>
      <c r="YH8" s="147"/>
      <c r="YI8" s="147"/>
      <c r="YJ8" s="147"/>
      <c r="YK8" s="147"/>
      <c r="YL8" s="147"/>
      <c r="YM8" s="147"/>
      <c r="YN8" s="147"/>
      <c r="YO8" s="147"/>
      <c r="YP8" s="147"/>
      <c r="YQ8" s="147"/>
      <c r="YR8" s="147"/>
      <c r="YS8" s="147"/>
      <c r="YT8" s="147"/>
      <c r="YU8" s="147"/>
      <c r="YV8" s="147"/>
      <c r="YW8" s="147"/>
      <c r="YX8" s="147"/>
      <c r="YY8" s="147"/>
      <c r="YZ8" s="147"/>
      <c r="ZA8" s="147"/>
      <c r="ZB8" s="147"/>
      <c r="ZC8" s="147"/>
      <c r="ZD8" s="147"/>
      <c r="ZE8" s="147"/>
      <c r="ZF8" s="147"/>
      <c r="ZG8" s="147"/>
      <c r="ZH8" s="147"/>
      <c r="ZI8" s="147"/>
      <c r="ZJ8" s="147"/>
      <c r="ZK8" s="147"/>
      <c r="ZL8" s="147"/>
      <c r="ZM8" s="147"/>
      <c r="ZN8" s="147"/>
      <c r="ZO8" s="147"/>
      <c r="ZP8" s="147"/>
      <c r="ZQ8" s="147"/>
      <c r="ZR8" s="147"/>
      <c r="ZS8" s="147"/>
      <c r="ZT8" s="147"/>
      <c r="ZU8" s="147"/>
      <c r="ZV8" s="147"/>
      <c r="ZW8" s="147"/>
      <c r="ZX8" s="147"/>
      <c r="ZY8" s="147"/>
      <c r="ZZ8" s="147"/>
      <c r="AAA8" s="147"/>
      <c r="AAB8" s="147"/>
      <c r="AAC8" s="147"/>
      <c r="AAD8" s="147"/>
      <c r="AAE8" s="147"/>
      <c r="AAF8" s="147"/>
      <c r="AAG8" s="147"/>
      <c r="AAH8" s="147"/>
      <c r="AAI8" s="147"/>
      <c r="AAJ8" s="147"/>
      <c r="AAK8" s="147"/>
      <c r="AAL8" s="147"/>
      <c r="AAM8" s="147"/>
      <c r="AAN8" s="147"/>
      <c r="AAO8" s="147"/>
      <c r="AAP8" s="147"/>
      <c r="AAQ8" s="147"/>
      <c r="AAR8" s="147"/>
      <c r="AAS8" s="147"/>
      <c r="AAT8" s="147"/>
      <c r="AAU8" s="147"/>
      <c r="AAV8" s="147"/>
      <c r="AAW8" s="147"/>
      <c r="AAX8" s="147"/>
      <c r="AAY8" s="147"/>
      <c r="AAZ8" s="147"/>
      <c r="ABA8" s="147"/>
      <c r="ABB8" s="147"/>
      <c r="ABC8" s="147"/>
      <c r="ABD8" s="147"/>
      <c r="ABE8" s="147"/>
      <c r="ABF8" s="147"/>
      <c r="ABG8" s="147"/>
      <c r="ABH8" s="147"/>
      <c r="ABI8" s="147"/>
      <c r="ABJ8" s="147"/>
      <c r="ABK8" s="147"/>
      <c r="ABL8" s="147"/>
      <c r="ABM8" s="147"/>
      <c r="ABN8" s="147"/>
      <c r="ABO8" s="147"/>
      <c r="ABP8" s="147"/>
      <c r="ABQ8" s="147"/>
      <c r="ABR8" s="147"/>
      <c r="ABS8" s="147"/>
      <c r="ABT8" s="147"/>
      <c r="ABU8" s="147"/>
      <c r="ABV8" s="147"/>
      <c r="ABW8" s="147"/>
      <c r="ABX8" s="147"/>
      <c r="ABY8" s="147"/>
      <c r="ABZ8" s="147"/>
      <c r="ACA8" s="147"/>
      <c r="ACB8" s="147"/>
      <c r="ACC8" s="147"/>
      <c r="ACD8" s="147"/>
      <c r="ACE8" s="147"/>
      <c r="ACF8" s="147"/>
      <c r="ACG8" s="147"/>
      <c r="ACH8" s="147"/>
      <c r="ACI8" s="147"/>
      <c r="ACJ8" s="147"/>
      <c r="ACK8" s="147"/>
      <c r="ACL8" s="147"/>
      <c r="ACM8" s="147"/>
      <c r="ACN8" s="147"/>
      <c r="ACO8" s="147"/>
      <c r="ACP8" s="147"/>
      <c r="ACQ8" s="147"/>
      <c r="ACR8" s="147"/>
      <c r="ACS8" s="147"/>
      <c r="ACT8" s="147"/>
      <c r="ACU8" s="147"/>
      <c r="ACV8" s="147"/>
      <c r="ACW8" s="147"/>
      <c r="ACX8" s="147"/>
      <c r="ACY8" s="147"/>
      <c r="ACZ8" s="147"/>
      <c r="ADA8" s="147"/>
      <c r="ADB8" s="147"/>
      <c r="ADC8" s="147"/>
      <c r="ADD8" s="147"/>
      <c r="ADE8" s="147"/>
      <c r="ADF8" s="147"/>
      <c r="ADG8" s="147"/>
      <c r="ADH8" s="147"/>
      <c r="ADI8" s="147"/>
      <c r="ADJ8" s="147"/>
      <c r="ADK8" s="147"/>
      <c r="ADL8" s="147"/>
      <c r="ADM8" s="147"/>
      <c r="ADN8" s="147"/>
      <c r="ADO8" s="147"/>
      <c r="ADP8" s="147"/>
      <c r="ADQ8" s="147"/>
      <c r="ADR8" s="147"/>
      <c r="ADS8" s="147"/>
      <c r="ADT8" s="147"/>
      <c r="ADU8" s="147"/>
      <c r="ADV8" s="147"/>
      <c r="ADW8" s="147"/>
      <c r="ADX8" s="147"/>
      <c r="ADY8" s="147"/>
      <c r="ADZ8" s="147"/>
      <c r="AEA8" s="147"/>
      <c r="AEB8" s="147"/>
      <c r="AEC8" s="147"/>
      <c r="AED8" s="147"/>
      <c r="AEE8" s="147"/>
      <c r="AEF8" s="147"/>
      <c r="AEG8" s="147"/>
      <c r="AEH8" s="147"/>
      <c r="AEI8" s="147"/>
      <c r="AEJ8" s="147"/>
      <c r="AEK8" s="147"/>
      <c r="AEL8" s="147"/>
      <c r="AEM8" s="147"/>
      <c r="AEN8" s="147"/>
      <c r="AEO8" s="147"/>
      <c r="AEP8" s="147"/>
      <c r="AEQ8" s="147"/>
      <c r="AER8" s="147"/>
      <c r="AES8" s="147"/>
      <c r="AET8" s="147"/>
      <c r="AEU8" s="147"/>
      <c r="AEV8" s="147"/>
      <c r="AEW8" s="147"/>
      <c r="AEX8" s="147"/>
      <c r="AEY8" s="147"/>
      <c r="AEZ8" s="147"/>
      <c r="AFA8" s="147"/>
      <c r="AFB8" s="147"/>
      <c r="AFC8" s="147"/>
      <c r="AFD8" s="147"/>
      <c r="AFE8" s="147"/>
      <c r="AFF8" s="147"/>
      <c r="AFG8" s="147"/>
      <c r="AFH8" s="147"/>
      <c r="AFI8" s="147"/>
      <c r="AFJ8" s="147"/>
      <c r="AFK8" s="147"/>
      <c r="AFL8" s="147"/>
      <c r="AFM8" s="147"/>
      <c r="AFN8" s="147"/>
      <c r="AFO8" s="147"/>
      <c r="AFP8" s="147"/>
      <c r="AFQ8" s="147"/>
      <c r="AFR8" s="147"/>
      <c r="AFS8" s="147"/>
      <c r="AFT8" s="147"/>
      <c r="AFU8" s="147"/>
      <c r="AFV8" s="147"/>
      <c r="AFW8" s="147"/>
      <c r="AFX8" s="147"/>
      <c r="AFY8" s="147"/>
      <c r="AFZ8" s="147"/>
      <c r="AGA8" s="147"/>
      <c r="AGB8" s="147"/>
      <c r="AGC8" s="147"/>
      <c r="AGD8" s="147"/>
      <c r="AGE8" s="147"/>
      <c r="AGF8" s="147"/>
      <c r="AGG8" s="147"/>
      <c r="AGH8" s="147"/>
      <c r="AGI8" s="147"/>
      <c r="AGJ8" s="147"/>
      <c r="AGK8" s="147"/>
      <c r="AGL8" s="147"/>
      <c r="AGM8" s="147"/>
      <c r="AGN8" s="147"/>
      <c r="AGO8" s="147"/>
      <c r="AGP8" s="147"/>
      <c r="AGQ8" s="147"/>
      <c r="AGR8" s="147"/>
      <c r="AGS8" s="147"/>
      <c r="AGT8" s="147"/>
      <c r="AGU8" s="147"/>
      <c r="AGV8" s="147"/>
      <c r="AGW8" s="147"/>
      <c r="AGX8" s="147"/>
      <c r="AGY8" s="147"/>
      <c r="AGZ8" s="147"/>
      <c r="AHA8" s="147"/>
      <c r="AHB8" s="147"/>
      <c r="AHC8" s="147"/>
      <c r="AHD8" s="147"/>
      <c r="AHE8" s="147"/>
      <c r="AHF8" s="147"/>
      <c r="AHG8" s="147"/>
      <c r="AHH8" s="147"/>
      <c r="AHI8" s="147"/>
      <c r="AHJ8" s="147"/>
      <c r="AHK8" s="147"/>
      <c r="AHL8" s="147"/>
      <c r="AHM8" s="147"/>
      <c r="AHN8" s="147"/>
      <c r="AHO8" s="147"/>
      <c r="AHP8" s="147"/>
      <c r="AHQ8" s="147"/>
      <c r="AHR8" s="147"/>
      <c r="AHS8" s="147"/>
      <c r="AHT8" s="147"/>
      <c r="AHU8" s="147"/>
      <c r="AHV8" s="147"/>
      <c r="AHW8" s="147"/>
      <c r="AHX8" s="147"/>
      <c r="AHY8" s="147"/>
      <c r="AHZ8" s="147"/>
      <c r="AIA8" s="147"/>
      <c r="AIB8" s="147"/>
      <c r="AIC8" s="147"/>
      <c r="AID8" s="147"/>
      <c r="AIE8" s="147"/>
      <c r="AIF8" s="147"/>
      <c r="AIG8" s="147"/>
      <c r="AIH8" s="147"/>
      <c r="AII8" s="147"/>
      <c r="AIJ8" s="147"/>
      <c r="AIK8" s="147"/>
      <c r="AIL8" s="147"/>
      <c r="AIM8" s="147"/>
      <c r="AIN8" s="147"/>
      <c r="AIO8" s="147"/>
      <c r="AIP8" s="147"/>
      <c r="AIQ8" s="147"/>
      <c r="AIR8" s="147"/>
      <c r="AIS8" s="147"/>
      <c r="AIT8" s="147"/>
      <c r="AIU8" s="147"/>
    </row>
    <row r="9" spans="1:931">
      <c r="A9" s="175" t="s">
        <v>61</v>
      </c>
      <c r="B9" s="485">
        <v>2427.8748799999998</v>
      </c>
      <c r="C9" s="485">
        <v>1765.7110700000001</v>
      </c>
      <c r="D9" s="485">
        <v>229.53399999999999</v>
      </c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</row>
    <row r="10" spans="1:931">
      <c r="A10" s="175" t="s">
        <v>62</v>
      </c>
      <c r="B10" s="485">
        <v>20578.435389999999</v>
      </c>
      <c r="C10" s="485">
        <v>18543.452570000001</v>
      </c>
      <c r="D10" s="485">
        <v>2410.6570000000002</v>
      </c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</row>
    <row r="11" spans="1:931">
      <c r="A11" s="175" t="s">
        <v>63</v>
      </c>
      <c r="B11" s="485">
        <v>76258.934330000004</v>
      </c>
      <c r="C11" s="485">
        <v>70747.024179999993</v>
      </c>
      <c r="D11" s="485">
        <v>9197.0689999999995</v>
      </c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47"/>
      <c r="BN11" s="147"/>
      <c r="BO11" s="147"/>
      <c r="BP11" s="147"/>
      <c r="BQ11" s="147"/>
      <c r="BR11" s="147"/>
      <c r="BS11" s="147"/>
      <c r="BT11" s="147"/>
      <c r="BU11" s="147"/>
      <c r="BV11" s="147"/>
      <c r="BW11" s="147"/>
      <c r="BX11" s="147"/>
      <c r="BY11" s="147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</row>
    <row r="12" spans="1:931">
      <c r="A12" s="175" t="s">
        <v>64</v>
      </c>
      <c r="B12" s="485">
        <v>5757.03827</v>
      </c>
      <c r="C12" s="485">
        <v>4842.7081900000003</v>
      </c>
      <c r="D12" s="485">
        <v>629.553</v>
      </c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</row>
    <row r="13" spans="1:931">
      <c r="A13" s="175" t="s">
        <v>66</v>
      </c>
      <c r="B13" s="485">
        <v>7003.71047</v>
      </c>
      <c r="C13" s="485">
        <v>6564.0507500000003</v>
      </c>
      <c r="D13" s="485">
        <v>853.32500000000005</v>
      </c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</row>
    <row r="14" spans="1:931">
      <c r="A14" s="175" t="s">
        <v>67</v>
      </c>
      <c r="B14" s="485">
        <v>8703.2100800000007</v>
      </c>
      <c r="C14" s="485">
        <v>8005.8269600000003</v>
      </c>
      <c r="D14" s="485">
        <v>1040.758</v>
      </c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</row>
    <row r="15" spans="1:931">
      <c r="A15" s="175" t="s">
        <v>68</v>
      </c>
      <c r="B15" s="485">
        <v>9596.6953099999992</v>
      </c>
      <c r="C15" s="485">
        <v>7939.8322099999996</v>
      </c>
      <c r="D15" s="485">
        <v>1031.732</v>
      </c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</row>
    <row r="16" spans="1:931">
      <c r="A16" s="175" t="s">
        <v>70</v>
      </c>
      <c r="B16" s="485">
        <v>3206.41896</v>
      </c>
      <c r="C16" s="485">
        <v>2786.0422699999999</v>
      </c>
      <c r="D16" s="485">
        <v>362.18700000000001</v>
      </c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</row>
    <row r="17" spans="1:931">
      <c r="A17" s="175" t="s">
        <v>71</v>
      </c>
      <c r="B17" s="485">
        <v>4105.6388999999999</v>
      </c>
      <c r="C17" s="485">
        <v>3709.8931499999999</v>
      </c>
      <c r="D17" s="485">
        <v>482.286</v>
      </c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</row>
    <row r="18" spans="1:931">
      <c r="A18" s="175" t="s">
        <v>72</v>
      </c>
      <c r="B18" s="485">
        <v>12650.64553</v>
      </c>
      <c r="C18" s="485">
        <v>10976.20103</v>
      </c>
      <c r="D18" s="485">
        <v>1426.9059999999999</v>
      </c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</row>
    <row r="19" spans="1:931">
      <c r="A19" s="175" t="s">
        <v>73</v>
      </c>
      <c r="B19" s="485">
        <v>16775.916639999999</v>
      </c>
      <c r="C19" s="485">
        <v>14430.5375</v>
      </c>
      <c r="D19" s="485">
        <v>1875.3520000000001</v>
      </c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</row>
    <row r="20" spans="1:931">
      <c r="A20" s="178" t="s">
        <v>74</v>
      </c>
      <c r="B20" s="485">
        <v>11656.997170000001</v>
      </c>
      <c r="C20" s="485">
        <v>10006.653969999999</v>
      </c>
      <c r="D20" s="485">
        <v>1300.8720000000001</v>
      </c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</row>
    <row r="21" spans="1:931">
      <c r="A21" s="488" t="s">
        <v>75</v>
      </c>
      <c r="B21" s="485">
        <v>9362.8148099999999</v>
      </c>
      <c r="C21" s="485">
        <v>8520.0352700000003</v>
      </c>
      <c r="D21" s="485">
        <v>1107.605</v>
      </c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</row>
    <row r="22" spans="1:931">
      <c r="A22" s="487" t="s">
        <v>16</v>
      </c>
      <c r="B22" s="486">
        <f>SUM(B8:B21)</f>
        <v>533733.89737999998</v>
      </c>
      <c r="C22" s="486">
        <f>SUM(C8:C21)</f>
        <v>486848.34944999998</v>
      </c>
      <c r="D22" s="486">
        <f>SUM(D8:D21)</f>
        <v>63288.10300000001</v>
      </c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</row>
    <row r="23" spans="1:931">
      <c r="A23" s="487" t="s">
        <v>106</v>
      </c>
      <c r="B23" s="485">
        <v>19613.835579999999</v>
      </c>
      <c r="C23" s="485">
        <v>17738.595170000001</v>
      </c>
      <c r="D23" s="485">
        <v>2306.0349999999999</v>
      </c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</row>
    <row r="24" spans="1:931">
      <c r="A24" s="487" t="s">
        <v>107</v>
      </c>
      <c r="B24" s="485">
        <f>B22+B23</f>
        <v>553347.73295999994</v>
      </c>
      <c r="C24" s="485">
        <f t="shared" ref="C24:D24" si="0">C22+C23</f>
        <v>504586.94461999997</v>
      </c>
      <c r="D24" s="485">
        <f t="shared" si="0"/>
        <v>65594.138000000006</v>
      </c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</row>
    <row r="25" spans="1:931"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</row>
    <row r="26" spans="1:931">
      <c r="D26" s="166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</row>
    <row r="27" spans="1:931" ht="12.75">
      <c r="A27" s="1" t="s">
        <v>76</v>
      </c>
      <c r="C27" s="16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</row>
    <row r="28" spans="1:931">
      <c r="B28" s="168"/>
      <c r="C28" s="16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</row>
    <row r="29" spans="1:931">
      <c r="C29" s="164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</row>
    <row r="30" spans="1:931">
      <c r="C30" s="164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</row>
    <row r="31" spans="1:931">
      <c r="C31" s="164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</row>
    <row r="32" spans="1:931">
      <c r="C32" s="164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</row>
    <row r="33" spans="1:931">
      <c r="C33" s="164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  <c r="CQ33" s="147"/>
      <c r="CR33" s="147"/>
      <c r="CS33" s="147"/>
      <c r="CT33" s="147"/>
      <c r="CU33" s="147"/>
      <c r="CV33" s="147"/>
      <c r="CW33" s="147"/>
      <c r="CX33" s="147"/>
      <c r="CY33" s="147"/>
      <c r="CZ33" s="147"/>
      <c r="DA33" s="147"/>
      <c r="DB33" s="147"/>
      <c r="DC33" s="147"/>
      <c r="DD33" s="147"/>
      <c r="DE33" s="147"/>
      <c r="DF33" s="147"/>
      <c r="DG33" s="147"/>
      <c r="DH33" s="147"/>
      <c r="DI33" s="147"/>
      <c r="DJ33" s="147"/>
      <c r="DK33" s="147"/>
      <c r="DL33" s="147"/>
      <c r="DM33" s="147"/>
      <c r="DN33" s="147"/>
      <c r="DO33" s="147"/>
      <c r="DP33" s="147"/>
      <c r="DQ33" s="147"/>
      <c r="DR33" s="147"/>
      <c r="DS33" s="147"/>
      <c r="DT33" s="147"/>
      <c r="DU33" s="147"/>
      <c r="DV33" s="147"/>
      <c r="DW33" s="147"/>
      <c r="DX33" s="147"/>
      <c r="DY33" s="147"/>
      <c r="DZ33" s="147"/>
      <c r="EA33" s="147"/>
      <c r="EB33" s="147"/>
      <c r="EC33" s="147"/>
      <c r="ED33" s="147"/>
      <c r="EE33" s="147"/>
      <c r="EF33" s="147"/>
      <c r="EG33" s="147"/>
      <c r="EH33" s="147"/>
      <c r="EI33" s="147"/>
      <c r="EJ33" s="147"/>
      <c r="EK33" s="147"/>
      <c r="EL33" s="147"/>
      <c r="EM33" s="147"/>
      <c r="EN33" s="147"/>
      <c r="EO33" s="147"/>
      <c r="EP33" s="147"/>
      <c r="EQ33" s="147"/>
      <c r="ER33" s="147"/>
      <c r="ES33" s="147"/>
      <c r="ET33" s="147"/>
      <c r="EU33" s="147"/>
      <c r="EV33" s="147"/>
      <c r="EW33" s="147"/>
      <c r="EX33" s="147"/>
      <c r="EY33" s="147"/>
      <c r="EZ33" s="147"/>
      <c r="FA33" s="147"/>
      <c r="FB33" s="147"/>
      <c r="FC33" s="147"/>
      <c r="FD33" s="147"/>
      <c r="FE33" s="147"/>
      <c r="FF33" s="147"/>
      <c r="FG33" s="147"/>
      <c r="FH33" s="147"/>
      <c r="FI33" s="147"/>
      <c r="FJ33" s="147"/>
      <c r="FK33" s="147"/>
      <c r="FL33" s="147"/>
      <c r="FM33" s="147"/>
      <c r="FN33" s="147"/>
      <c r="FO33" s="147"/>
      <c r="FP33" s="147"/>
      <c r="FQ33" s="147"/>
      <c r="FR33" s="147"/>
      <c r="FS33" s="147"/>
      <c r="FT33" s="147"/>
      <c r="FU33" s="147"/>
      <c r="FV33" s="147"/>
      <c r="FW33" s="147"/>
      <c r="FX33" s="147"/>
      <c r="FY33" s="147"/>
      <c r="FZ33" s="147"/>
      <c r="GA33" s="147"/>
      <c r="GB33" s="147"/>
      <c r="GC33" s="147"/>
      <c r="GD33" s="147"/>
      <c r="GE33" s="147"/>
      <c r="GF33" s="147"/>
      <c r="GG33" s="147"/>
      <c r="GH33" s="147"/>
      <c r="GI33" s="147"/>
      <c r="GJ33" s="147"/>
      <c r="GK33" s="147"/>
      <c r="GL33" s="147"/>
      <c r="GM33" s="147"/>
      <c r="GN33" s="147"/>
      <c r="GO33" s="147"/>
      <c r="GP33" s="147"/>
      <c r="GQ33" s="147"/>
      <c r="GR33" s="147"/>
      <c r="GS33" s="147"/>
      <c r="GT33" s="147"/>
      <c r="GU33" s="147"/>
      <c r="GV33" s="147"/>
      <c r="GW33" s="147"/>
      <c r="GX33" s="147"/>
      <c r="GY33" s="147"/>
      <c r="GZ33" s="147"/>
      <c r="HA33" s="147"/>
      <c r="HB33" s="147"/>
      <c r="HC33" s="147"/>
      <c r="HD33" s="147"/>
      <c r="HE33" s="147"/>
      <c r="HF33" s="147"/>
      <c r="HG33" s="147"/>
      <c r="HH33" s="147"/>
      <c r="HI33" s="147"/>
      <c r="HJ33" s="147"/>
      <c r="HK33" s="147"/>
      <c r="HL33" s="147"/>
      <c r="HM33" s="147"/>
      <c r="HN33" s="147"/>
      <c r="HO33" s="147"/>
      <c r="HP33" s="147"/>
      <c r="HQ33" s="147"/>
      <c r="HR33" s="147"/>
      <c r="HS33" s="147"/>
      <c r="HT33" s="147"/>
      <c r="HU33" s="147"/>
      <c r="HV33" s="147"/>
      <c r="HW33" s="147"/>
      <c r="HX33" s="147"/>
      <c r="HY33" s="147"/>
      <c r="HZ33" s="147"/>
      <c r="IA33" s="147"/>
      <c r="IB33" s="147"/>
      <c r="IC33" s="147"/>
      <c r="ID33" s="147"/>
      <c r="IE33" s="147"/>
      <c r="IF33" s="147"/>
      <c r="IG33" s="147"/>
      <c r="IH33" s="147"/>
      <c r="II33" s="147"/>
      <c r="IJ33" s="147"/>
      <c r="IK33" s="147"/>
      <c r="IL33" s="147"/>
      <c r="IM33" s="147"/>
      <c r="IN33" s="147"/>
      <c r="IO33" s="147"/>
      <c r="IP33" s="147"/>
      <c r="IQ33" s="147"/>
      <c r="IR33" s="147"/>
      <c r="IS33" s="147"/>
      <c r="IT33" s="147"/>
      <c r="IU33" s="147"/>
      <c r="IV33" s="147"/>
      <c r="IW33" s="147"/>
      <c r="IX33" s="147"/>
      <c r="IY33" s="147"/>
      <c r="IZ33" s="147"/>
      <c r="JA33" s="147"/>
      <c r="JB33" s="147"/>
      <c r="JC33" s="147"/>
      <c r="JD33" s="147"/>
      <c r="JE33" s="147"/>
      <c r="JF33" s="147"/>
      <c r="JG33" s="147"/>
      <c r="JH33" s="147"/>
      <c r="JI33" s="147"/>
      <c r="JJ33" s="147"/>
      <c r="JK33" s="147"/>
      <c r="JL33" s="147"/>
      <c r="JM33" s="147"/>
      <c r="JN33" s="147"/>
      <c r="JO33" s="147"/>
      <c r="JP33" s="147"/>
      <c r="JQ33" s="147"/>
      <c r="JR33" s="147"/>
      <c r="JS33" s="147"/>
      <c r="JT33" s="147"/>
      <c r="JU33" s="147"/>
      <c r="JV33" s="147"/>
      <c r="JW33" s="147"/>
      <c r="JX33" s="147"/>
      <c r="JY33" s="147"/>
      <c r="JZ33" s="147"/>
      <c r="KA33" s="147"/>
      <c r="KB33" s="147"/>
      <c r="KC33" s="147"/>
      <c r="KD33" s="147"/>
      <c r="KE33" s="147"/>
      <c r="KF33" s="147"/>
      <c r="KG33" s="147"/>
      <c r="KH33" s="147"/>
      <c r="KI33" s="147"/>
      <c r="KJ33" s="147"/>
      <c r="KK33" s="147"/>
      <c r="KL33" s="147"/>
      <c r="KM33" s="147"/>
      <c r="KN33" s="147"/>
      <c r="KO33" s="147"/>
      <c r="KP33" s="147"/>
      <c r="KQ33" s="147"/>
      <c r="KR33" s="147"/>
      <c r="KS33" s="147"/>
      <c r="KT33" s="147"/>
      <c r="KU33" s="147"/>
      <c r="KV33" s="147"/>
      <c r="KW33" s="147"/>
      <c r="KX33" s="147"/>
      <c r="KY33" s="147"/>
      <c r="KZ33" s="147"/>
      <c r="LA33" s="147"/>
      <c r="LB33" s="147"/>
      <c r="LC33" s="147"/>
      <c r="LD33" s="147"/>
      <c r="LE33" s="147"/>
      <c r="LF33" s="147"/>
      <c r="LG33" s="147"/>
      <c r="LH33" s="147"/>
      <c r="LI33" s="147"/>
      <c r="LJ33" s="147"/>
      <c r="LK33" s="147"/>
      <c r="LL33" s="147"/>
      <c r="LM33" s="147"/>
      <c r="LN33" s="147"/>
      <c r="LO33" s="147"/>
      <c r="LP33" s="147"/>
      <c r="LQ33" s="147"/>
      <c r="LR33" s="147"/>
      <c r="LS33" s="147"/>
      <c r="LT33" s="147"/>
      <c r="LU33" s="147"/>
      <c r="LV33" s="147"/>
      <c r="LW33" s="147"/>
      <c r="LX33" s="147"/>
      <c r="LY33" s="147"/>
      <c r="LZ33" s="147"/>
      <c r="MA33" s="147"/>
      <c r="MB33" s="147"/>
      <c r="MC33" s="147"/>
      <c r="MD33" s="147"/>
      <c r="ME33" s="147"/>
      <c r="MF33" s="147"/>
      <c r="MG33" s="147"/>
      <c r="MH33" s="147"/>
      <c r="MI33" s="147"/>
      <c r="MJ33" s="147"/>
      <c r="MK33" s="147"/>
      <c r="ML33" s="147"/>
      <c r="MM33" s="147"/>
      <c r="MN33" s="147"/>
      <c r="MO33" s="147"/>
      <c r="MP33" s="147"/>
      <c r="MQ33" s="147"/>
      <c r="MR33" s="147"/>
      <c r="MS33" s="147"/>
      <c r="MT33" s="147"/>
      <c r="MU33" s="147"/>
      <c r="MV33" s="147"/>
      <c r="MW33" s="147"/>
      <c r="MX33" s="147"/>
      <c r="MY33" s="147"/>
      <c r="MZ33" s="147"/>
      <c r="NA33" s="147"/>
      <c r="NB33" s="147"/>
      <c r="NC33" s="147"/>
      <c r="ND33" s="147"/>
      <c r="NE33" s="147"/>
      <c r="NF33" s="147"/>
      <c r="NG33" s="147"/>
      <c r="NH33" s="147"/>
      <c r="NI33" s="147"/>
      <c r="NJ33" s="147"/>
      <c r="NK33" s="147"/>
      <c r="NL33" s="147"/>
      <c r="NM33" s="147"/>
      <c r="NN33" s="147"/>
      <c r="NO33" s="147"/>
      <c r="NP33" s="147"/>
      <c r="NQ33" s="147"/>
      <c r="NR33" s="147"/>
      <c r="NS33" s="147"/>
      <c r="NT33" s="147"/>
      <c r="NU33" s="147"/>
      <c r="NV33" s="147"/>
      <c r="NW33" s="147"/>
      <c r="NX33" s="147"/>
      <c r="NY33" s="147"/>
      <c r="NZ33" s="147"/>
      <c r="OA33" s="147"/>
      <c r="OB33" s="147"/>
      <c r="OC33" s="147"/>
      <c r="OD33" s="147"/>
      <c r="OE33" s="147"/>
      <c r="OF33" s="147"/>
      <c r="OG33" s="147"/>
      <c r="OH33" s="147"/>
      <c r="OI33" s="147"/>
      <c r="OJ33" s="147"/>
      <c r="OK33" s="147"/>
      <c r="OL33" s="147"/>
      <c r="OM33" s="147"/>
      <c r="ON33" s="147"/>
      <c r="OO33" s="147"/>
      <c r="OP33" s="147"/>
      <c r="OQ33" s="147"/>
      <c r="OR33" s="147"/>
      <c r="OS33" s="147"/>
      <c r="OT33" s="147"/>
      <c r="OU33" s="147"/>
      <c r="OV33" s="147"/>
      <c r="OW33" s="147"/>
      <c r="OX33" s="147"/>
      <c r="OY33" s="147"/>
      <c r="OZ33" s="147"/>
      <c r="PA33" s="147"/>
      <c r="PB33" s="147"/>
      <c r="PC33" s="147"/>
      <c r="PD33" s="147"/>
      <c r="PE33" s="147"/>
      <c r="PF33" s="147"/>
      <c r="PG33" s="147"/>
      <c r="PH33" s="147"/>
      <c r="PI33" s="147"/>
      <c r="PJ33" s="147"/>
      <c r="PK33" s="147"/>
      <c r="PL33" s="147"/>
      <c r="PM33" s="147"/>
      <c r="PN33" s="147"/>
      <c r="PO33" s="147"/>
      <c r="PP33" s="147"/>
      <c r="PQ33" s="147"/>
      <c r="PR33" s="147"/>
      <c r="PS33" s="147"/>
      <c r="PT33" s="147"/>
      <c r="PU33" s="147"/>
      <c r="PV33" s="147"/>
      <c r="PW33" s="147"/>
      <c r="PX33" s="147"/>
      <c r="PY33" s="147"/>
      <c r="PZ33" s="147"/>
      <c r="QA33" s="147"/>
      <c r="QB33" s="147"/>
      <c r="QC33" s="147"/>
      <c r="QD33" s="147"/>
      <c r="QE33" s="147"/>
      <c r="QF33" s="147"/>
      <c r="QG33" s="147"/>
      <c r="QH33" s="147"/>
      <c r="QI33" s="147"/>
      <c r="QJ33" s="147"/>
      <c r="QK33" s="147"/>
      <c r="QL33" s="147"/>
      <c r="QM33" s="147"/>
      <c r="QN33" s="147"/>
      <c r="QO33" s="147"/>
      <c r="QP33" s="147"/>
      <c r="QQ33" s="147"/>
      <c r="QR33" s="147"/>
      <c r="QS33" s="147"/>
      <c r="QT33" s="147"/>
      <c r="QU33" s="147"/>
      <c r="QV33" s="147"/>
      <c r="QW33" s="147"/>
      <c r="QX33" s="147"/>
      <c r="QY33" s="147"/>
      <c r="QZ33" s="147"/>
      <c r="RA33" s="147"/>
      <c r="RB33" s="147"/>
      <c r="RC33" s="147"/>
      <c r="RD33" s="147"/>
      <c r="RE33" s="147"/>
      <c r="RF33" s="147"/>
      <c r="RG33" s="147"/>
      <c r="RH33" s="147"/>
      <c r="RI33" s="147"/>
      <c r="RJ33" s="147"/>
      <c r="RK33" s="147"/>
      <c r="RL33" s="147"/>
      <c r="RM33" s="147"/>
      <c r="RN33" s="147"/>
      <c r="RO33" s="147"/>
      <c r="RP33" s="147"/>
      <c r="RQ33" s="147"/>
      <c r="RR33" s="147"/>
      <c r="RS33" s="147"/>
      <c r="RT33" s="147"/>
      <c r="RU33" s="147"/>
      <c r="RV33" s="147"/>
      <c r="RW33" s="147"/>
      <c r="RX33" s="147"/>
      <c r="RY33" s="147"/>
      <c r="RZ33" s="147"/>
      <c r="SA33" s="147"/>
      <c r="SB33" s="147"/>
      <c r="SC33" s="147"/>
      <c r="SD33" s="147"/>
      <c r="SE33" s="147"/>
      <c r="SF33" s="147"/>
      <c r="SG33" s="147"/>
      <c r="SH33" s="147"/>
      <c r="SI33" s="147"/>
      <c r="SJ33" s="147"/>
      <c r="SK33" s="147"/>
      <c r="SL33" s="147"/>
      <c r="SM33" s="147"/>
      <c r="SN33" s="147"/>
      <c r="SO33" s="147"/>
      <c r="SP33" s="147"/>
      <c r="SQ33" s="147"/>
      <c r="SR33" s="147"/>
      <c r="SS33" s="147"/>
      <c r="ST33" s="147"/>
      <c r="SU33" s="147"/>
      <c r="SV33" s="147"/>
      <c r="SW33" s="147"/>
      <c r="SX33" s="147"/>
      <c r="SY33" s="147"/>
      <c r="SZ33" s="147"/>
      <c r="TA33" s="147"/>
      <c r="TB33" s="147"/>
      <c r="TC33" s="147"/>
      <c r="TD33" s="147"/>
      <c r="TE33" s="147"/>
      <c r="TF33" s="147"/>
      <c r="TG33" s="147"/>
      <c r="TH33" s="147"/>
      <c r="TI33" s="147"/>
      <c r="TJ33" s="147"/>
      <c r="TK33" s="147"/>
      <c r="TL33" s="147"/>
      <c r="TM33" s="147"/>
      <c r="TN33" s="147"/>
      <c r="TO33" s="147"/>
      <c r="TP33" s="147"/>
      <c r="TQ33" s="147"/>
      <c r="TR33" s="147"/>
      <c r="TS33" s="147"/>
      <c r="TT33" s="147"/>
      <c r="TU33" s="147"/>
      <c r="TV33" s="147"/>
      <c r="TW33" s="147"/>
      <c r="TX33" s="147"/>
      <c r="TY33" s="147"/>
      <c r="TZ33" s="147"/>
      <c r="UA33" s="147"/>
      <c r="UB33" s="147"/>
      <c r="UC33" s="147"/>
      <c r="UD33" s="147"/>
      <c r="UE33" s="147"/>
      <c r="UF33" s="147"/>
      <c r="UG33" s="147"/>
      <c r="UH33" s="147"/>
      <c r="UI33" s="147"/>
      <c r="UJ33" s="147"/>
      <c r="UK33" s="147"/>
      <c r="UL33" s="147"/>
      <c r="UM33" s="147"/>
      <c r="UN33" s="147"/>
      <c r="UO33" s="147"/>
      <c r="UP33" s="147"/>
      <c r="UQ33" s="147"/>
      <c r="UR33" s="147"/>
      <c r="US33" s="147"/>
      <c r="UT33" s="147"/>
      <c r="UU33" s="147"/>
      <c r="UV33" s="147"/>
      <c r="UW33" s="147"/>
      <c r="UX33" s="147"/>
      <c r="UY33" s="147"/>
      <c r="UZ33" s="147"/>
      <c r="VA33" s="147"/>
      <c r="VB33" s="147"/>
      <c r="VC33" s="147"/>
      <c r="VD33" s="147"/>
      <c r="VE33" s="147"/>
      <c r="VF33" s="147"/>
      <c r="VG33" s="147"/>
      <c r="VH33" s="147"/>
      <c r="VI33" s="147"/>
      <c r="VJ33" s="147"/>
      <c r="VK33" s="147"/>
      <c r="VL33" s="147"/>
      <c r="VM33" s="147"/>
      <c r="VN33" s="147"/>
      <c r="VO33" s="147"/>
      <c r="VP33" s="147"/>
      <c r="VQ33" s="147"/>
      <c r="VR33" s="147"/>
      <c r="VS33" s="147"/>
      <c r="VT33" s="147"/>
      <c r="VU33" s="147"/>
      <c r="VV33" s="147"/>
      <c r="VW33" s="147"/>
      <c r="VX33" s="147"/>
      <c r="VY33" s="147"/>
      <c r="VZ33" s="147"/>
      <c r="WA33" s="147"/>
      <c r="WB33" s="147"/>
      <c r="WC33" s="147"/>
      <c r="WD33" s="147"/>
      <c r="WE33" s="147"/>
      <c r="WF33" s="147"/>
      <c r="WG33" s="147"/>
      <c r="WH33" s="147"/>
      <c r="WI33" s="147"/>
      <c r="WJ33" s="147"/>
      <c r="WK33" s="147"/>
      <c r="WL33" s="147"/>
      <c r="WM33" s="147"/>
      <c r="WN33" s="147"/>
      <c r="WO33" s="147"/>
      <c r="WP33" s="147"/>
      <c r="WQ33" s="147"/>
      <c r="WR33" s="147"/>
      <c r="WS33" s="147"/>
      <c r="WT33" s="147"/>
      <c r="WU33" s="147"/>
      <c r="WV33" s="147"/>
      <c r="WW33" s="147"/>
      <c r="WX33" s="147"/>
      <c r="WY33" s="147"/>
      <c r="WZ33" s="147"/>
      <c r="XA33" s="147"/>
      <c r="XB33" s="147"/>
      <c r="XC33" s="147"/>
      <c r="XD33" s="147"/>
      <c r="XE33" s="147"/>
      <c r="XF33" s="147"/>
      <c r="XG33" s="147"/>
      <c r="XH33" s="147"/>
      <c r="XI33" s="147"/>
      <c r="XJ33" s="147"/>
      <c r="XK33" s="147"/>
      <c r="XL33" s="147"/>
      <c r="XM33" s="147"/>
      <c r="XN33" s="147"/>
      <c r="XO33" s="147"/>
      <c r="XP33" s="147"/>
      <c r="XQ33" s="147"/>
      <c r="XR33" s="147"/>
      <c r="XS33" s="147"/>
      <c r="XT33" s="147"/>
      <c r="XU33" s="147"/>
      <c r="XV33" s="147"/>
      <c r="XW33" s="147"/>
      <c r="XX33" s="147"/>
      <c r="XY33" s="147"/>
      <c r="XZ33" s="147"/>
      <c r="YA33" s="147"/>
      <c r="YB33" s="147"/>
      <c r="YC33" s="147"/>
      <c r="YD33" s="147"/>
      <c r="YE33" s="147"/>
      <c r="YF33" s="147"/>
      <c r="YG33" s="147"/>
      <c r="YH33" s="147"/>
      <c r="YI33" s="147"/>
      <c r="YJ33" s="147"/>
      <c r="YK33" s="147"/>
      <c r="YL33" s="147"/>
      <c r="YM33" s="147"/>
      <c r="YN33" s="147"/>
      <c r="YO33" s="147"/>
      <c r="YP33" s="147"/>
      <c r="YQ33" s="147"/>
      <c r="YR33" s="147"/>
      <c r="YS33" s="147"/>
      <c r="YT33" s="147"/>
      <c r="YU33" s="147"/>
      <c r="YV33" s="147"/>
      <c r="YW33" s="147"/>
      <c r="YX33" s="147"/>
      <c r="YY33" s="147"/>
      <c r="YZ33" s="147"/>
      <c r="ZA33" s="147"/>
      <c r="ZB33" s="147"/>
      <c r="ZC33" s="147"/>
      <c r="ZD33" s="147"/>
      <c r="ZE33" s="147"/>
      <c r="ZF33" s="147"/>
      <c r="ZG33" s="147"/>
      <c r="ZH33" s="147"/>
      <c r="ZI33" s="147"/>
      <c r="ZJ33" s="147"/>
      <c r="ZK33" s="147"/>
      <c r="ZL33" s="147"/>
      <c r="ZM33" s="147"/>
      <c r="ZN33" s="147"/>
      <c r="ZO33" s="147"/>
      <c r="ZP33" s="147"/>
      <c r="ZQ33" s="147"/>
      <c r="ZR33" s="147"/>
      <c r="ZS33" s="147"/>
      <c r="ZT33" s="147"/>
      <c r="ZU33" s="147"/>
      <c r="ZV33" s="147"/>
      <c r="ZW33" s="147"/>
      <c r="ZX33" s="147"/>
      <c r="ZY33" s="147"/>
      <c r="ZZ33" s="147"/>
      <c r="AAA33" s="147"/>
      <c r="AAB33" s="147"/>
      <c r="AAC33" s="147"/>
      <c r="AAD33" s="147"/>
      <c r="AAE33" s="147"/>
      <c r="AAF33" s="147"/>
      <c r="AAG33" s="147"/>
      <c r="AAH33" s="147"/>
      <c r="AAI33" s="147"/>
      <c r="AAJ33" s="147"/>
      <c r="AAK33" s="147"/>
      <c r="AAL33" s="147"/>
      <c r="AAM33" s="147"/>
      <c r="AAN33" s="147"/>
      <c r="AAO33" s="147"/>
      <c r="AAP33" s="147"/>
      <c r="AAQ33" s="147"/>
      <c r="AAR33" s="147"/>
      <c r="AAS33" s="147"/>
      <c r="AAT33" s="147"/>
      <c r="AAU33" s="147"/>
      <c r="AAV33" s="147"/>
      <c r="AAW33" s="147"/>
      <c r="AAX33" s="147"/>
      <c r="AAY33" s="147"/>
      <c r="AAZ33" s="147"/>
      <c r="ABA33" s="147"/>
      <c r="ABB33" s="147"/>
      <c r="ABC33" s="147"/>
      <c r="ABD33" s="147"/>
      <c r="ABE33" s="147"/>
      <c r="ABF33" s="147"/>
      <c r="ABG33" s="147"/>
      <c r="ABH33" s="147"/>
      <c r="ABI33" s="147"/>
      <c r="ABJ33" s="147"/>
      <c r="ABK33" s="147"/>
      <c r="ABL33" s="147"/>
      <c r="ABM33" s="147"/>
      <c r="ABN33" s="147"/>
      <c r="ABO33" s="147"/>
      <c r="ABP33" s="147"/>
      <c r="ABQ33" s="147"/>
      <c r="ABR33" s="147"/>
      <c r="ABS33" s="147"/>
      <c r="ABT33" s="147"/>
      <c r="ABU33" s="147"/>
      <c r="ABV33" s="147"/>
      <c r="ABW33" s="147"/>
      <c r="ABX33" s="147"/>
      <c r="ABY33" s="147"/>
      <c r="ABZ33" s="147"/>
      <c r="ACA33" s="147"/>
      <c r="ACB33" s="147"/>
      <c r="ACC33" s="147"/>
      <c r="ACD33" s="147"/>
      <c r="ACE33" s="147"/>
      <c r="ACF33" s="147"/>
      <c r="ACG33" s="147"/>
      <c r="ACH33" s="147"/>
      <c r="ACI33" s="147"/>
      <c r="ACJ33" s="147"/>
      <c r="ACK33" s="147"/>
      <c r="ACL33" s="147"/>
      <c r="ACM33" s="147"/>
      <c r="ACN33" s="147"/>
      <c r="ACO33" s="147"/>
      <c r="ACP33" s="147"/>
      <c r="ACQ33" s="147"/>
      <c r="ACR33" s="147"/>
      <c r="ACS33" s="147"/>
      <c r="ACT33" s="147"/>
      <c r="ACU33" s="147"/>
      <c r="ACV33" s="147"/>
      <c r="ACW33" s="147"/>
      <c r="ACX33" s="147"/>
      <c r="ACY33" s="147"/>
      <c r="ACZ33" s="147"/>
      <c r="ADA33" s="147"/>
      <c r="ADB33" s="147"/>
      <c r="ADC33" s="147"/>
      <c r="ADD33" s="147"/>
      <c r="ADE33" s="147"/>
      <c r="ADF33" s="147"/>
      <c r="ADG33" s="147"/>
      <c r="ADH33" s="147"/>
      <c r="ADI33" s="147"/>
      <c r="ADJ33" s="147"/>
      <c r="ADK33" s="147"/>
      <c r="ADL33" s="147"/>
      <c r="ADM33" s="147"/>
      <c r="ADN33" s="147"/>
      <c r="ADO33" s="147"/>
      <c r="ADP33" s="147"/>
      <c r="ADQ33" s="147"/>
      <c r="ADR33" s="147"/>
      <c r="ADS33" s="147"/>
      <c r="ADT33" s="147"/>
      <c r="ADU33" s="147"/>
      <c r="ADV33" s="147"/>
      <c r="ADW33" s="147"/>
      <c r="ADX33" s="147"/>
      <c r="ADY33" s="147"/>
      <c r="ADZ33" s="147"/>
      <c r="AEA33" s="147"/>
      <c r="AEB33" s="147"/>
      <c r="AEC33" s="147"/>
      <c r="AED33" s="147"/>
      <c r="AEE33" s="147"/>
      <c r="AEF33" s="147"/>
      <c r="AEG33" s="147"/>
      <c r="AEH33" s="147"/>
      <c r="AEI33" s="147"/>
      <c r="AEJ33" s="147"/>
      <c r="AEK33" s="147"/>
      <c r="AEL33" s="147"/>
      <c r="AEM33" s="147"/>
      <c r="AEN33" s="147"/>
      <c r="AEO33" s="147"/>
      <c r="AEP33" s="147"/>
      <c r="AEQ33" s="147"/>
      <c r="AER33" s="147"/>
      <c r="AES33" s="147"/>
      <c r="AET33" s="147"/>
      <c r="AEU33" s="147"/>
      <c r="AEV33" s="147"/>
      <c r="AEW33" s="147"/>
      <c r="AEX33" s="147"/>
      <c r="AEY33" s="147"/>
      <c r="AEZ33" s="147"/>
      <c r="AFA33" s="147"/>
      <c r="AFB33" s="147"/>
      <c r="AFC33" s="147"/>
      <c r="AFD33" s="147"/>
      <c r="AFE33" s="147"/>
      <c r="AFF33" s="147"/>
      <c r="AFG33" s="147"/>
      <c r="AFH33" s="147"/>
      <c r="AFI33" s="147"/>
      <c r="AFJ33" s="147"/>
      <c r="AFK33" s="147"/>
      <c r="AFL33" s="147"/>
      <c r="AFM33" s="147"/>
      <c r="AFN33" s="147"/>
      <c r="AFO33" s="147"/>
      <c r="AFP33" s="147"/>
      <c r="AFQ33" s="147"/>
      <c r="AFR33" s="147"/>
      <c r="AFS33" s="147"/>
      <c r="AFT33" s="147"/>
      <c r="AFU33" s="147"/>
      <c r="AFV33" s="147"/>
      <c r="AFW33" s="147"/>
      <c r="AFX33" s="147"/>
      <c r="AFY33" s="147"/>
      <c r="AFZ33" s="147"/>
      <c r="AGA33" s="147"/>
      <c r="AGB33" s="147"/>
      <c r="AGC33" s="147"/>
      <c r="AGD33" s="147"/>
      <c r="AGE33" s="147"/>
      <c r="AGF33" s="147"/>
      <c r="AGG33" s="147"/>
      <c r="AGH33" s="147"/>
      <c r="AGI33" s="147"/>
      <c r="AGJ33" s="147"/>
      <c r="AGK33" s="147"/>
      <c r="AGL33" s="147"/>
      <c r="AGM33" s="147"/>
      <c r="AGN33" s="147"/>
      <c r="AGO33" s="147"/>
      <c r="AGP33" s="147"/>
      <c r="AGQ33" s="147"/>
      <c r="AGR33" s="147"/>
      <c r="AGS33" s="147"/>
      <c r="AGT33" s="147"/>
      <c r="AGU33" s="147"/>
      <c r="AGV33" s="147"/>
      <c r="AGW33" s="147"/>
      <c r="AGX33" s="147"/>
      <c r="AGY33" s="147"/>
      <c r="AGZ33" s="147"/>
      <c r="AHA33" s="147"/>
      <c r="AHB33" s="147"/>
      <c r="AHC33" s="147"/>
      <c r="AHD33" s="147"/>
      <c r="AHE33" s="147"/>
      <c r="AHF33" s="147"/>
      <c r="AHG33" s="147"/>
      <c r="AHH33" s="147"/>
      <c r="AHI33" s="147"/>
      <c r="AHJ33" s="147"/>
      <c r="AHK33" s="147"/>
      <c r="AHL33" s="147"/>
      <c r="AHM33" s="147"/>
      <c r="AHN33" s="147"/>
      <c r="AHO33" s="147"/>
      <c r="AHP33" s="147"/>
      <c r="AHQ33" s="147"/>
      <c r="AHR33" s="147"/>
      <c r="AHS33" s="147"/>
      <c r="AHT33" s="147"/>
      <c r="AHU33" s="147"/>
      <c r="AHV33" s="147"/>
      <c r="AHW33" s="147"/>
      <c r="AHX33" s="147"/>
      <c r="AHY33" s="147"/>
      <c r="AHZ33" s="147"/>
      <c r="AIA33" s="147"/>
      <c r="AIB33" s="147"/>
      <c r="AIC33" s="147"/>
      <c r="AID33" s="147"/>
      <c r="AIE33" s="147"/>
      <c r="AIF33" s="147"/>
      <c r="AIG33" s="147"/>
      <c r="AIH33" s="147"/>
      <c r="AII33" s="147"/>
      <c r="AIJ33" s="147"/>
      <c r="AIK33" s="147"/>
      <c r="AIL33" s="147"/>
      <c r="AIM33" s="147"/>
      <c r="AIN33" s="147"/>
      <c r="AIO33" s="147"/>
      <c r="AIP33" s="147"/>
      <c r="AIQ33" s="147"/>
      <c r="AIR33" s="147"/>
      <c r="AIS33" s="147"/>
      <c r="AIT33" s="147"/>
      <c r="AIU33" s="147"/>
    </row>
    <row r="34" spans="1:931">
      <c r="A34" s="147"/>
      <c r="B34" s="147"/>
      <c r="C34" s="164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  <c r="CQ34" s="147"/>
      <c r="CR34" s="147"/>
      <c r="CS34" s="147"/>
      <c r="CT34" s="147"/>
      <c r="CU34" s="147"/>
      <c r="CV34" s="147"/>
      <c r="CW34" s="147"/>
      <c r="CX34" s="147"/>
      <c r="CY34" s="147"/>
      <c r="CZ34" s="147"/>
      <c r="DA34" s="147"/>
      <c r="DB34" s="147"/>
      <c r="DC34" s="147"/>
      <c r="DD34" s="147"/>
      <c r="DE34" s="147"/>
      <c r="DF34" s="147"/>
      <c r="DG34" s="147"/>
      <c r="DH34" s="147"/>
      <c r="DI34" s="147"/>
      <c r="DJ34" s="147"/>
      <c r="DK34" s="147"/>
      <c r="DL34" s="147"/>
      <c r="DM34" s="147"/>
      <c r="DN34" s="147"/>
      <c r="DO34" s="147"/>
      <c r="DP34" s="147"/>
      <c r="DQ34" s="147"/>
      <c r="DR34" s="147"/>
      <c r="DS34" s="147"/>
      <c r="DT34" s="147"/>
      <c r="DU34" s="147"/>
      <c r="DV34" s="147"/>
      <c r="DW34" s="147"/>
      <c r="DX34" s="147"/>
      <c r="DY34" s="147"/>
      <c r="DZ34" s="147"/>
      <c r="EA34" s="147"/>
      <c r="EB34" s="147"/>
      <c r="EC34" s="147"/>
      <c r="ED34" s="147"/>
      <c r="EE34" s="147"/>
      <c r="EF34" s="147"/>
      <c r="EG34" s="147"/>
      <c r="EH34" s="147"/>
      <c r="EI34" s="147"/>
      <c r="EJ34" s="147"/>
      <c r="EK34" s="147"/>
      <c r="EL34" s="147"/>
      <c r="EM34" s="147"/>
      <c r="EN34" s="147"/>
      <c r="EO34" s="147"/>
      <c r="EP34" s="147"/>
      <c r="EQ34" s="147"/>
      <c r="ER34" s="147"/>
      <c r="ES34" s="147"/>
      <c r="ET34" s="147"/>
      <c r="EU34" s="147"/>
      <c r="EV34" s="147"/>
      <c r="EW34" s="147"/>
      <c r="EX34" s="147"/>
      <c r="EY34" s="147"/>
      <c r="EZ34" s="147"/>
      <c r="FA34" s="147"/>
      <c r="FB34" s="147"/>
      <c r="FC34" s="147"/>
      <c r="FD34" s="147"/>
      <c r="FE34" s="147"/>
      <c r="FF34" s="147"/>
      <c r="FG34" s="147"/>
      <c r="FH34" s="147"/>
      <c r="FI34" s="147"/>
      <c r="FJ34" s="147"/>
      <c r="FK34" s="147"/>
      <c r="FL34" s="147"/>
      <c r="FM34" s="147"/>
      <c r="FN34" s="147"/>
      <c r="FO34" s="147"/>
      <c r="FP34" s="147"/>
      <c r="FQ34" s="147"/>
      <c r="FR34" s="147"/>
      <c r="FS34" s="147"/>
      <c r="FT34" s="147"/>
      <c r="FU34" s="147"/>
      <c r="FV34" s="147"/>
      <c r="FW34" s="147"/>
      <c r="FX34" s="147"/>
      <c r="FY34" s="147"/>
      <c r="FZ34" s="147"/>
      <c r="GA34" s="147"/>
      <c r="GB34" s="147"/>
      <c r="GC34" s="147"/>
      <c r="GD34" s="147"/>
      <c r="GE34" s="147"/>
      <c r="GF34" s="147"/>
      <c r="GG34" s="147"/>
      <c r="GH34" s="147"/>
      <c r="GI34" s="147"/>
      <c r="GJ34" s="147"/>
      <c r="GK34" s="147"/>
      <c r="GL34" s="147"/>
      <c r="GM34" s="147"/>
      <c r="GN34" s="147"/>
      <c r="GO34" s="147"/>
      <c r="GP34" s="147"/>
      <c r="GQ34" s="147"/>
      <c r="GR34" s="147"/>
      <c r="GS34" s="147"/>
      <c r="GT34" s="147"/>
      <c r="GU34" s="147"/>
      <c r="GV34" s="147"/>
      <c r="GW34" s="147"/>
      <c r="GX34" s="147"/>
      <c r="GY34" s="147"/>
      <c r="GZ34" s="147"/>
      <c r="HA34" s="147"/>
      <c r="HB34" s="147"/>
      <c r="HC34" s="147"/>
      <c r="HD34" s="147"/>
      <c r="HE34" s="147"/>
      <c r="HF34" s="147"/>
      <c r="HG34" s="147"/>
      <c r="HH34" s="147"/>
      <c r="HI34" s="147"/>
      <c r="HJ34" s="147"/>
      <c r="HK34" s="147"/>
      <c r="HL34" s="147"/>
      <c r="HM34" s="147"/>
      <c r="HN34" s="147"/>
      <c r="HO34" s="147"/>
      <c r="HP34" s="147"/>
      <c r="HQ34" s="147"/>
      <c r="HR34" s="147"/>
      <c r="HS34" s="147"/>
      <c r="HT34" s="147"/>
      <c r="HU34" s="147"/>
      <c r="HV34" s="147"/>
      <c r="HW34" s="147"/>
      <c r="HX34" s="147"/>
      <c r="HY34" s="147"/>
      <c r="HZ34" s="147"/>
      <c r="IA34" s="147"/>
      <c r="IB34" s="147"/>
      <c r="IC34" s="147"/>
      <c r="ID34" s="147"/>
      <c r="IE34" s="147"/>
      <c r="IF34" s="147"/>
      <c r="IG34" s="147"/>
      <c r="IH34" s="147"/>
      <c r="II34" s="147"/>
      <c r="IJ34" s="147"/>
      <c r="IK34" s="147"/>
      <c r="IL34" s="147"/>
      <c r="IM34" s="147"/>
      <c r="IN34" s="147"/>
      <c r="IO34" s="147"/>
      <c r="IP34" s="147"/>
      <c r="IQ34" s="147"/>
      <c r="IR34" s="147"/>
      <c r="IS34" s="147"/>
      <c r="IT34" s="147"/>
      <c r="IU34" s="147"/>
      <c r="IV34" s="147"/>
      <c r="IW34" s="147"/>
      <c r="IX34" s="147"/>
      <c r="IY34" s="147"/>
      <c r="IZ34" s="147"/>
      <c r="JA34" s="147"/>
      <c r="JB34" s="147"/>
      <c r="JC34" s="147"/>
      <c r="JD34" s="147"/>
      <c r="JE34" s="147"/>
      <c r="JF34" s="147"/>
      <c r="JG34" s="147"/>
      <c r="JH34" s="147"/>
      <c r="JI34" s="147"/>
      <c r="JJ34" s="147"/>
      <c r="JK34" s="147"/>
      <c r="JL34" s="147"/>
      <c r="JM34" s="147"/>
      <c r="JN34" s="147"/>
      <c r="JO34" s="147"/>
      <c r="JP34" s="147"/>
      <c r="JQ34" s="147"/>
      <c r="JR34" s="147"/>
      <c r="JS34" s="147"/>
      <c r="JT34" s="147"/>
      <c r="JU34" s="147"/>
      <c r="JV34" s="147"/>
      <c r="JW34" s="147"/>
      <c r="JX34" s="147"/>
      <c r="JY34" s="147"/>
      <c r="JZ34" s="147"/>
      <c r="KA34" s="147"/>
      <c r="KB34" s="147"/>
      <c r="KC34" s="147"/>
      <c r="KD34" s="147"/>
      <c r="KE34" s="147"/>
      <c r="KF34" s="147"/>
      <c r="KG34" s="147"/>
      <c r="KH34" s="147"/>
      <c r="KI34" s="147"/>
      <c r="KJ34" s="147"/>
      <c r="KK34" s="147"/>
      <c r="KL34" s="147"/>
      <c r="KM34" s="147"/>
      <c r="KN34" s="147"/>
      <c r="KO34" s="147"/>
      <c r="KP34" s="147"/>
      <c r="KQ34" s="147"/>
      <c r="KR34" s="147"/>
      <c r="KS34" s="147"/>
      <c r="KT34" s="147"/>
      <c r="KU34" s="147"/>
      <c r="KV34" s="147"/>
      <c r="KW34" s="147"/>
      <c r="KX34" s="147"/>
      <c r="KY34" s="147"/>
      <c r="KZ34" s="147"/>
      <c r="LA34" s="147"/>
      <c r="LB34" s="147"/>
      <c r="LC34" s="147"/>
      <c r="LD34" s="147"/>
      <c r="LE34" s="147"/>
      <c r="LF34" s="147"/>
      <c r="LG34" s="147"/>
      <c r="LH34" s="147"/>
      <c r="LI34" s="147"/>
      <c r="LJ34" s="147"/>
      <c r="LK34" s="147"/>
      <c r="LL34" s="147"/>
      <c r="LM34" s="147"/>
      <c r="LN34" s="147"/>
      <c r="LO34" s="147"/>
      <c r="LP34" s="147"/>
      <c r="LQ34" s="147"/>
      <c r="LR34" s="147"/>
      <c r="LS34" s="147"/>
      <c r="LT34" s="147"/>
      <c r="LU34" s="147"/>
      <c r="LV34" s="147"/>
      <c r="LW34" s="147"/>
      <c r="LX34" s="147"/>
      <c r="LY34" s="147"/>
      <c r="LZ34" s="147"/>
      <c r="MA34" s="147"/>
      <c r="MB34" s="147"/>
      <c r="MC34" s="147"/>
      <c r="MD34" s="147"/>
      <c r="ME34" s="147"/>
      <c r="MF34" s="147"/>
      <c r="MG34" s="147"/>
      <c r="MH34" s="147"/>
      <c r="MI34" s="147"/>
      <c r="MJ34" s="147"/>
      <c r="MK34" s="147"/>
      <c r="ML34" s="147"/>
      <c r="MM34" s="147"/>
      <c r="MN34" s="147"/>
      <c r="MO34" s="147"/>
      <c r="MP34" s="147"/>
      <c r="MQ34" s="147"/>
      <c r="MR34" s="147"/>
      <c r="MS34" s="147"/>
      <c r="MT34" s="147"/>
      <c r="MU34" s="147"/>
      <c r="MV34" s="147"/>
      <c r="MW34" s="147"/>
      <c r="MX34" s="147"/>
      <c r="MY34" s="147"/>
      <c r="MZ34" s="147"/>
      <c r="NA34" s="147"/>
      <c r="NB34" s="147"/>
      <c r="NC34" s="147"/>
      <c r="ND34" s="147"/>
      <c r="NE34" s="147"/>
      <c r="NF34" s="147"/>
      <c r="NG34" s="147"/>
      <c r="NH34" s="147"/>
      <c r="NI34" s="147"/>
      <c r="NJ34" s="147"/>
      <c r="NK34" s="147"/>
      <c r="NL34" s="147"/>
      <c r="NM34" s="147"/>
      <c r="NN34" s="147"/>
      <c r="NO34" s="147"/>
      <c r="NP34" s="147"/>
      <c r="NQ34" s="147"/>
      <c r="NR34" s="147"/>
      <c r="NS34" s="147"/>
      <c r="NT34" s="147"/>
      <c r="NU34" s="147"/>
      <c r="NV34" s="147"/>
      <c r="NW34" s="147"/>
      <c r="NX34" s="147"/>
      <c r="NY34" s="147"/>
      <c r="NZ34" s="147"/>
      <c r="OA34" s="147"/>
      <c r="OB34" s="147"/>
      <c r="OC34" s="147"/>
      <c r="OD34" s="147"/>
      <c r="OE34" s="147"/>
      <c r="OF34" s="147"/>
      <c r="OG34" s="147"/>
      <c r="OH34" s="147"/>
      <c r="OI34" s="147"/>
      <c r="OJ34" s="147"/>
      <c r="OK34" s="147"/>
      <c r="OL34" s="147"/>
      <c r="OM34" s="147"/>
      <c r="ON34" s="147"/>
      <c r="OO34" s="147"/>
      <c r="OP34" s="147"/>
      <c r="OQ34" s="147"/>
      <c r="OR34" s="147"/>
      <c r="OS34" s="147"/>
      <c r="OT34" s="147"/>
      <c r="OU34" s="147"/>
      <c r="OV34" s="147"/>
      <c r="OW34" s="147"/>
      <c r="OX34" s="147"/>
      <c r="OY34" s="147"/>
      <c r="OZ34" s="147"/>
      <c r="PA34" s="147"/>
      <c r="PB34" s="147"/>
      <c r="PC34" s="147"/>
      <c r="PD34" s="147"/>
      <c r="PE34" s="147"/>
      <c r="PF34" s="147"/>
      <c r="PG34" s="147"/>
      <c r="PH34" s="147"/>
      <c r="PI34" s="147"/>
      <c r="PJ34" s="147"/>
      <c r="PK34" s="147"/>
      <c r="PL34" s="147"/>
      <c r="PM34" s="147"/>
      <c r="PN34" s="147"/>
      <c r="PO34" s="147"/>
      <c r="PP34" s="147"/>
      <c r="PQ34" s="147"/>
      <c r="PR34" s="147"/>
      <c r="PS34" s="147"/>
      <c r="PT34" s="147"/>
      <c r="PU34" s="147"/>
      <c r="PV34" s="147"/>
      <c r="PW34" s="147"/>
      <c r="PX34" s="147"/>
      <c r="PY34" s="147"/>
      <c r="PZ34" s="147"/>
      <c r="QA34" s="147"/>
      <c r="QB34" s="147"/>
      <c r="QC34" s="147"/>
      <c r="QD34" s="147"/>
      <c r="QE34" s="147"/>
      <c r="QF34" s="147"/>
      <c r="QG34" s="147"/>
      <c r="QH34" s="147"/>
      <c r="QI34" s="147"/>
      <c r="QJ34" s="147"/>
      <c r="QK34" s="147"/>
      <c r="QL34" s="147"/>
      <c r="QM34" s="147"/>
      <c r="QN34" s="147"/>
      <c r="QO34" s="147"/>
      <c r="QP34" s="147"/>
      <c r="QQ34" s="147"/>
      <c r="QR34" s="147"/>
      <c r="QS34" s="147"/>
      <c r="QT34" s="147"/>
      <c r="QU34" s="147"/>
      <c r="QV34" s="147"/>
      <c r="QW34" s="147"/>
      <c r="QX34" s="147"/>
      <c r="QY34" s="147"/>
      <c r="QZ34" s="147"/>
      <c r="RA34" s="147"/>
      <c r="RB34" s="147"/>
      <c r="RC34" s="147"/>
      <c r="RD34" s="147"/>
      <c r="RE34" s="147"/>
      <c r="RF34" s="147"/>
      <c r="RG34" s="147"/>
      <c r="RH34" s="147"/>
      <c r="RI34" s="147"/>
      <c r="RJ34" s="147"/>
      <c r="RK34" s="147"/>
      <c r="RL34" s="147"/>
      <c r="RM34" s="147"/>
      <c r="RN34" s="147"/>
      <c r="RO34" s="147"/>
      <c r="RP34" s="147"/>
      <c r="RQ34" s="147"/>
      <c r="RR34" s="147"/>
      <c r="RS34" s="147"/>
      <c r="RT34" s="147"/>
      <c r="RU34" s="147"/>
      <c r="RV34" s="147"/>
      <c r="RW34" s="147"/>
      <c r="RX34" s="147"/>
      <c r="RY34" s="147"/>
      <c r="RZ34" s="147"/>
      <c r="SA34" s="147"/>
      <c r="SB34" s="147"/>
      <c r="SC34" s="147"/>
      <c r="SD34" s="147"/>
      <c r="SE34" s="147"/>
      <c r="SF34" s="147"/>
      <c r="SG34" s="147"/>
      <c r="SH34" s="147"/>
      <c r="SI34" s="147"/>
      <c r="SJ34" s="147"/>
      <c r="SK34" s="147"/>
      <c r="SL34" s="147"/>
      <c r="SM34" s="147"/>
      <c r="SN34" s="147"/>
      <c r="SO34" s="147"/>
      <c r="SP34" s="147"/>
      <c r="SQ34" s="147"/>
      <c r="SR34" s="147"/>
      <c r="SS34" s="147"/>
      <c r="ST34" s="147"/>
      <c r="SU34" s="147"/>
      <c r="SV34" s="147"/>
      <c r="SW34" s="147"/>
      <c r="SX34" s="147"/>
      <c r="SY34" s="147"/>
      <c r="SZ34" s="147"/>
      <c r="TA34" s="147"/>
      <c r="TB34" s="147"/>
      <c r="TC34" s="147"/>
      <c r="TD34" s="147"/>
      <c r="TE34" s="147"/>
      <c r="TF34" s="147"/>
      <c r="TG34" s="147"/>
      <c r="TH34" s="147"/>
      <c r="TI34" s="147"/>
      <c r="TJ34" s="147"/>
      <c r="TK34" s="147"/>
      <c r="TL34" s="147"/>
      <c r="TM34" s="147"/>
      <c r="TN34" s="147"/>
      <c r="TO34" s="147"/>
      <c r="TP34" s="147"/>
      <c r="TQ34" s="147"/>
      <c r="TR34" s="147"/>
      <c r="TS34" s="147"/>
      <c r="TT34" s="147"/>
      <c r="TU34" s="147"/>
      <c r="TV34" s="147"/>
      <c r="TW34" s="147"/>
      <c r="TX34" s="147"/>
      <c r="TY34" s="147"/>
      <c r="TZ34" s="147"/>
      <c r="UA34" s="147"/>
      <c r="UB34" s="147"/>
      <c r="UC34" s="147"/>
      <c r="UD34" s="147"/>
      <c r="UE34" s="147"/>
      <c r="UF34" s="147"/>
      <c r="UG34" s="147"/>
      <c r="UH34" s="147"/>
      <c r="UI34" s="147"/>
      <c r="UJ34" s="147"/>
      <c r="UK34" s="147"/>
      <c r="UL34" s="147"/>
      <c r="UM34" s="147"/>
      <c r="UN34" s="147"/>
      <c r="UO34" s="147"/>
      <c r="UP34" s="147"/>
      <c r="UQ34" s="147"/>
      <c r="UR34" s="147"/>
      <c r="US34" s="147"/>
      <c r="UT34" s="147"/>
      <c r="UU34" s="147"/>
      <c r="UV34" s="147"/>
      <c r="UW34" s="147"/>
      <c r="UX34" s="147"/>
      <c r="UY34" s="147"/>
      <c r="UZ34" s="147"/>
      <c r="VA34" s="147"/>
      <c r="VB34" s="147"/>
      <c r="VC34" s="147"/>
      <c r="VD34" s="147"/>
      <c r="VE34" s="147"/>
      <c r="VF34" s="147"/>
      <c r="VG34" s="147"/>
      <c r="VH34" s="147"/>
      <c r="VI34" s="147"/>
      <c r="VJ34" s="147"/>
      <c r="VK34" s="147"/>
      <c r="VL34" s="147"/>
      <c r="VM34" s="147"/>
      <c r="VN34" s="147"/>
      <c r="VO34" s="147"/>
      <c r="VP34" s="147"/>
      <c r="VQ34" s="147"/>
      <c r="VR34" s="147"/>
      <c r="VS34" s="147"/>
      <c r="VT34" s="147"/>
      <c r="VU34" s="147"/>
      <c r="VV34" s="147"/>
      <c r="VW34" s="147"/>
      <c r="VX34" s="147"/>
      <c r="VY34" s="147"/>
      <c r="VZ34" s="147"/>
      <c r="WA34" s="147"/>
      <c r="WB34" s="147"/>
      <c r="WC34" s="147"/>
      <c r="WD34" s="147"/>
      <c r="WE34" s="147"/>
      <c r="WF34" s="147"/>
      <c r="WG34" s="147"/>
      <c r="WH34" s="147"/>
      <c r="WI34" s="147"/>
      <c r="WJ34" s="147"/>
      <c r="WK34" s="147"/>
      <c r="WL34" s="147"/>
      <c r="WM34" s="147"/>
      <c r="WN34" s="147"/>
      <c r="WO34" s="147"/>
      <c r="WP34" s="147"/>
      <c r="WQ34" s="147"/>
      <c r="WR34" s="147"/>
      <c r="WS34" s="147"/>
      <c r="WT34" s="147"/>
      <c r="WU34" s="147"/>
      <c r="WV34" s="147"/>
      <c r="WW34" s="147"/>
      <c r="WX34" s="147"/>
      <c r="WY34" s="147"/>
      <c r="WZ34" s="147"/>
      <c r="XA34" s="147"/>
      <c r="XB34" s="147"/>
      <c r="XC34" s="147"/>
      <c r="XD34" s="147"/>
      <c r="XE34" s="147"/>
      <c r="XF34" s="147"/>
      <c r="XG34" s="147"/>
      <c r="XH34" s="147"/>
      <c r="XI34" s="147"/>
      <c r="XJ34" s="147"/>
      <c r="XK34" s="147"/>
      <c r="XL34" s="147"/>
      <c r="XM34" s="147"/>
      <c r="XN34" s="147"/>
      <c r="XO34" s="147"/>
      <c r="XP34" s="147"/>
      <c r="XQ34" s="147"/>
      <c r="XR34" s="147"/>
      <c r="XS34" s="147"/>
      <c r="XT34" s="147"/>
      <c r="XU34" s="147"/>
      <c r="XV34" s="147"/>
      <c r="XW34" s="147"/>
      <c r="XX34" s="147"/>
      <c r="XY34" s="147"/>
      <c r="XZ34" s="147"/>
      <c r="YA34" s="147"/>
      <c r="YB34" s="147"/>
      <c r="YC34" s="147"/>
      <c r="YD34" s="147"/>
      <c r="YE34" s="147"/>
      <c r="YF34" s="147"/>
      <c r="YG34" s="147"/>
      <c r="YH34" s="147"/>
      <c r="YI34" s="147"/>
      <c r="YJ34" s="147"/>
      <c r="YK34" s="147"/>
      <c r="YL34" s="147"/>
      <c r="YM34" s="147"/>
      <c r="YN34" s="147"/>
      <c r="YO34" s="147"/>
      <c r="YP34" s="147"/>
      <c r="YQ34" s="147"/>
      <c r="YR34" s="147"/>
      <c r="YS34" s="147"/>
      <c r="YT34" s="147"/>
      <c r="YU34" s="147"/>
      <c r="YV34" s="147"/>
      <c r="YW34" s="147"/>
      <c r="YX34" s="147"/>
      <c r="YY34" s="147"/>
      <c r="YZ34" s="147"/>
      <c r="ZA34" s="147"/>
      <c r="ZB34" s="147"/>
      <c r="ZC34" s="147"/>
      <c r="ZD34" s="147"/>
      <c r="ZE34" s="147"/>
      <c r="ZF34" s="147"/>
      <c r="ZG34" s="147"/>
      <c r="ZH34" s="147"/>
      <c r="ZI34" s="147"/>
      <c r="ZJ34" s="147"/>
      <c r="ZK34" s="147"/>
      <c r="ZL34" s="147"/>
      <c r="ZM34" s="147"/>
      <c r="ZN34" s="147"/>
      <c r="ZO34" s="147"/>
      <c r="ZP34" s="147"/>
      <c r="ZQ34" s="147"/>
      <c r="ZR34" s="147"/>
      <c r="ZS34" s="147"/>
      <c r="ZT34" s="147"/>
      <c r="ZU34" s="147"/>
      <c r="ZV34" s="147"/>
      <c r="ZW34" s="147"/>
      <c r="ZX34" s="147"/>
      <c r="ZY34" s="147"/>
      <c r="ZZ34" s="147"/>
      <c r="AAA34" s="147"/>
      <c r="AAB34" s="147"/>
      <c r="AAC34" s="147"/>
      <c r="AAD34" s="147"/>
      <c r="AAE34" s="147"/>
      <c r="AAF34" s="147"/>
      <c r="AAG34" s="147"/>
      <c r="AAH34" s="147"/>
      <c r="AAI34" s="147"/>
      <c r="AAJ34" s="147"/>
      <c r="AAK34" s="147"/>
      <c r="AAL34" s="147"/>
      <c r="AAM34" s="147"/>
      <c r="AAN34" s="147"/>
      <c r="AAO34" s="147"/>
      <c r="AAP34" s="147"/>
      <c r="AAQ34" s="147"/>
      <c r="AAR34" s="147"/>
      <c r="AAS34" s="147"/>
      <c r="AAT34" s="147"/>
      <c r="AAU34" s="147"/>
      <c r="AAV34" s="147"/>
      <c r="AAW34" s="147"/>
      <c r="AAX34" s="147"/>
      <c r="AAY34" s="147"/>
      <c r="AAZ34" s="147"/>
      <c r="ABA34" s="147"/>
      <c r="ABB34" s="147"/>
      <c r="ABC34" s="147"/>
      <c r="ABD34" s="147"/>
      <c r="ABE34" s="147"/>
      <c r="ABF34" s="147"/>
      <c r="ABG34" s="147"/>
      <c r="ABH34" s="147"/>
      <c r="ABI34" s="147"/>
      <c r="ABJ34" s="147"/>
      <c r="ABK34" s="147"/>
      <c r="ABL34" s="147"/>
      <c r="ABM34" s="147"/>
      <c r="ABN34" s="147"/>
      <c r="ABO34" s="147"/>
      <c r="ABP34" s="147"/>
      <c r="ABQ34" s="147"/>
      <c r="ABR34" s="147"/>
      <c r="ABS34" s="147"/>
      <c r="ABT34" s="147"/>
      <c r="ABU34" s="147"/>
      <c r="ABV34" s="147"/>
      <c r="ABW34" s="147"/>
      <c r="ABX34" s="147"/>
      <c r="ABY34" s="147"/>
      <c r="ABZ34" s="147"/>
      <c r="ACA34" s="147"/>
      <c r="ACB34" s="147"/>
      <c r="ACC34" s="147"/>
      <c r="ACD34" s="147"/>
      <c r="ACE34" s="147"/>
      <c r="ACF34" s="147"/>
      <c r="ACG34" s="147"/>
      <c r="ACH34" s="147"/>
      <c r="ACI34" s="147"/>
      <c r="ACJ34" s="147"/>
      <c r="ACK34" s="147"/>
      <c r="ACL34" s="147"/>
      <c r="ACM34" s="147"/>
      <c r="ACN34" s="147"/>
      <c r="ACO34" s="147"/>
      <c r="ACP34" s="147"/>
      <c r="ACQ34" s="147"/>
      <c r="ACR34" s="147"/>
      <c r="ACS34" s="147"/>
      <c r="ACT34" s="147"/>
      <c r="ACU34" s="147"/>
      <c r="ACV34" s="147"/>
      <c r="ACW34" s="147"/>
      <c r="ACX34" s="147"/>
      <c r="ACY34" s="147"/>
      <c r="ACZ34" s="147"/>
      <c r="ADA34" s="147"/>
      <c r="ADB34" s="147"/>
      <c r="ADC34" s="147"/>
      <c r="ADD34" s="147"/>
      <c r="ADE34" s="147"/>
      <c r="ADF34" s="147"/>
      <c r="ADG34" s="147"/>
      <c r="ADH34" s="147"/>
      <c r="ADI34" s="147"/>
      <c r="ADJ34" s="147"/>
      <c r="ADK34" s="147"/>
      <c r="ADL34" s="147"/>
      <c r="ADM34" s="147"/>
      <c r="ADN34" s="147"/>
      <c r="ADO34" s="147"/>
      <c r="ADP34" s="147"/>
      <c r="ADQ34" s="147"/>
      <c r="ADR34" s="147"/>
      <c r="ADS34" s="147"/>
      <c r="ADT34" s="147"/>
      <c r="ADU34" s="147"/>
      <c r="ADV34" s="147"/>
      <c r="ADW34" s="147"/>
      <c r="ADX34" s="147"/>
      <c r="ADY34" s="147"/>
      <c r="ADZ34" s="147"/>
      <c r="AEA34" s="147"/>
      <c r="AEB34" s="147"/>
      <c r="AEC34" s="147"/>
      <c r="AED34" s="147"/>
      <c r="AEE34" s="147"/>
      <c r="AEF34" s="147"/>
      <c r="AEG34" s="147"/>
      <c r="AEH34" s="147"/>
      <c r="AEI34" s="147"/>
      <c r="AEJ34" s="147"/>
      <c r="AEK34" s="147"/>
      <c r="AEL34" s="147"/>
      <c r="AEM34" s="147"/>
      <c r="AEN34" s="147"/>
      <c r="AEO34" s="147"/>
      <c r="AEP34" s="147"/>
      <c r="AEQ34" s="147"/>
      <c r="AER34" s="147"/>
      <c r="AES34" s="147"/>
      <c r="AET34" s="147"/>
      <c r="AEU34" s="147"/>
      <c r="AEV34" s="147"/>
      <c r="AEW34" s="147"/>
      <c r="AEX34" s="147"/>
      <c r="AEY34" s="147"/>
      <c r="AEZ34" s="147"/>
      <c r="AFA34" s="147"/>
      <c r="AFB34" s="147"/>
      <c r="AFC34" s="147"/>
      <c r="AFD34" s="147"/>
      <c r="AFE34" s="147"/>
      <c r="AFF34" s="147"/>
      <c r="AFG34" s="147"/>
      <c r="AFH34" s="147"/>
      <c r="AFI34" s="147"/>
      <c r="AFJ34" s="147"/>
      <c r="AFK34" s="147"/>
      <c r="AFL34" s="147"/>
      <c r="AFM34" s="147"/>
      <c r="AFN34" s="147"/>
      <c r="AFO34" s="147"/>
      <c r="AFP34" s="147"/>
      <c r="AFQ34" s="147"/>
      <c r="AFR34" s="147"/>
      <c r="AFS34" s="147"/>
      <c r="AFT34" s="147"/>
      <c r="AFU34" s="147"/>
      <c r="AFV34" s="147"/>
      <c r="AFW34" s="147"/>
      <c r="AFX34" s="147"/>
      <c r="AFY34" s="147"/>
      <c r="AFZ34" s="147"/>
      <c r="AGA34" s="147"/>
      <c r="AGB34" s="147"/>
      <c r="AGC34" s="147"/>
      <c r="AGD34" s="147"/>
      <c r="AGE34" s="147"/>
      <c r="AGF34" s="147"/>
      <c r="AGG34" s="147"/>
      <c r="AGH34" s="147"/>
      <c r="AGI34" s="147"/>
      <c r="AGJ34" s="147"/>
      <c r="AGK34" s="147"/>
      <c r="AGL34" s="147"/>
      <c r="AGM34" s="147"/>
      <c r="AGN34" s="147"/>
      <c r="AGO34" s="147"/>
      <c r="AGP34" s="147"/>
      <c r="AGQ34" s="147"/>
      <c r="AGR34" s="147"/>
      <c r="AGS34" s="147"/>
      <c r="AGT34" s="147"/>
      <c r="AGU34" s="147"/>
      <c r="AGV34" s="147"/>
      <c r="AGW34" s="147"/>
      <c r="AGX34" s="147"/>
      <c r="AGY34" s="147"/>
      <c r="AGZ34" s="147"/>
      <c r="AHA34" s="147"/>
      <c r="AHB34" s="147"/>
      <c r="AHC34" s="147"/>
      <c r="AHD34" s="147"/>
      <c r="AHE34" s="147"/>
      <c r="AHF34" s="147"/>
      <c r="AHG34" s="147"/>
      <c r="AHH34" s="147"/>
      <c r="AHI34" s="147"/>
      <c r="AHJ34" s="147"/>
      <c r="AHK34" s="147"/>
      <c r="AHL34" s="147"/>
      <c r="AHM34" s="147"/>
      <c r="AHN34" s="147"/>
      <c r="AHO34" s="147"/>
      <c r="AHP34" s="147"/>
      <c r="AHQ34" s="147"/>
      <c r="AHR34" s="147"/>
      <c r="AHS34" s="147"/>
      <c r="AHT34" s="147"/>
      <c r="AHU34" s="147"/>
      <c r="AHV34" s="147"/>
      <c r="AHW34" s="147"/>
      <c r="AHX34" s="147"/>
      <c r="AHY34" s="147"/>
      <c r="AHZ34" s="147"/>
      <c r="AIA34" s="147"/>
      <c r="AIB34" s="147"/>
      <c r="AIC34" s="147"/>
      <c r="AID34" s="147"/>
      <c r="AIE34" s="147"/>
      <c r="AIF34" s="147"/>
      <c r="AIG34" s="147"/>
      <c r="AIH34" s="147"/>
      <c r="AII34" s="147"/>
      <c r="AIJ34" s="147"/>
      <c r="AIK34" s="147"/>
      <c r="AIL34" s="147"/>
      <c r="AIM34" s="147"/>
      <c r="AIN34" s="147"/>
      <c r="AIO34" s="147"/>
      <c r="AIP34" s="147"/>
      <c r="AIQ34" s="147"/>
      <c r="AIR34" s="147"/>
      <c r="AIS34" s="147"/>
      <c r="AIT34" s="147"/>
      <c r="AIU34" s="147"/>
    </row>
    <row r="35" spans="1:931">
      <c r="A35" s="147"/>
      <c r="B35" s="147"/>
      <c r="C35" s="164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  <c r="EQ35" s="147"/>
      <c r="ER35" s="147"/>
      <c r="ES35" s="147"/>
      <c r="ET35" s="147"/>
      <c r="EU35" s="147"/>
      <c r="EV35" s="147"/>
      <c r="EW35" s="147"/>
      <c r="EX35" s="147"/>
      <c r="EY35" s="147"/>
      <c r="EZ35" s="147"/>
      <c r="FA35" s="147"/>
      <c r="FB35" s="147"/>
      <c r="FC35" s="147"/>
      <c r="FD35" s="147"/>
      <c r="FE35" s="147"/>
      <c r="FF35" s="147"/>
      <c r="FG35" s="147"/>
      <c r="FH35" s="147"/>
      <c r="FI35" s="147"/>
      <c r="FJ35" s="147"/>
      <c r="FK35" s="147"/>
      <c r="FL35" s="147"/>
      <c r="FM35" s="147"/>
      <c r="FN35" s="147"/>
      <c r="FO35" s="147"/>
      <c r="FP35" s="147"/>
      <c r="FQ35" s="147"/>
      <c r="FR35" s="147"/>
      <c r="FS35" s="147"/>
      <c r="FT35" s="147"/>
      <c r="FU35" s="147"/>
      <c r="FV35" s="147"/>
      <c r="FW35" s="147"/>
      <c r="FX35" s="147"/>
      <c r="FY35" s="147"/>
      <c r="FZ35" s="147"/>
      <c r="GA35" s="147"/>
      <c r="GB35" s="147"/>
      <c r="GC35" s="147"/>
      <c r="GD35" s="147"/>
      <c r="GE35" s="147"/>
      <c r="GF35" s="147"/>
      <c r="GG35" s="147"/>
      <c r="GH35" s="147"/>
      <c r="GI35" s="147"/>
      <c r="GJ35" s="147"/>
      <c r="GK35" s="147"/>
      <c r="GL35" s="147"/>
      <c r="GM35" s="147"/>
      <c r="GN35" s="147"/>
      <c r="GO35" s="147"/>
      <c r="GP35" s="147"/>
      <c r="GQ35" s="147"/>
      <c r="GR35" s="147"/>
      <c r="GS35" s="147"/>
      <c r="GT35" s="147"/>
      <c r="GU35" s="147"/>
      <c r="GV35" s="147"/>
      <c r="GW35" s="147"/>
      <c r="GX35" s="147"/>
      <c r="GY35" s="147"/>
      <c r="GZ35" s="147"/>
      <c r="HA35" s="147"/>
      <c r="HB35" s="147"/>
      <c r="HC35" s="147"/>
      <c r="HD35" s="147"/>
      <c r="HE35" s="147"/>
      <c r="HF35" s="147"/>
      <c r="HG35" s="147"/>
      <c r="HH35" s="147"/>
      <c r="HI35" s="147"/>
      <c r="HJ35" s="147"/>
      <c r="HK35" s="147"/>
      <c r="HL35" s="147"/>
      <c r="HM35" s="147"/>
      <c r="HN35" s="147"/>
      <c r="HO35" s="147"/>
      <c r="HP35" s="147"/>
      <c r="HQ35" s="147"/>
      <c r="HR35" s="147"/>
      <c r="HS35" s="147"/>
      <c r="HT35" s="147"/>
      <c r="HU35" s="147"/>
      <c r="HV35" s="147"/>
      <c r="HW35" s="147"/>
      <c r="HX35" s="147"/>
      <c r="HY35" s="147"/>
      <c r="HZ35" s="147"/>
      <c r="IA35" s="147"/>
      <c r="IB35" s="147"/>
      <c r="IC35" s="147"/>
      <c r="ID35" s="147"/>
      <c r="IE35" s="147"/>
      <c r="IF35" s="147"/>
      <c r="IG35" s="147"/>
      <c r="IH35" s="147"/>
      <c r="II35" s="147"/>
      <c r="IJ35" s="147"/>
      <c r="IK35" s="147"/>
      <c r="IL35" s="147"/>
      <c r="IM35" s="147"/>
      <c r="IN35" s="147"/>
      <c r="IO35" s="147"/>
      <c r="IP35" s="147"/>
      <c r="IQ35" s="147"/>
      <c r="IR35" s="147"/>
      <c r="IS35" s="147"/>
      <c r="IT35" s="147"/>
      <c r="IU35" s="147"/>
      <c r="IV35" s="147"/>
      <c r="IW35" s="147"/>
      <c r="IX35" s="147"/>
      <c r="IY35" s="147"/>
      <c r="IZ35" s="147"/>
      <c r="JA35" s="147"/>
      <c r="JB35" s="147"/>
      <c r="JC35" s="147"/>
      <c r="JD35" s="147"/>
      <c r="JE35" s="147"/>
      <c r="JF35" s="147"/>
      <c r="JG35" s="147"/>
      <c r="JH35" s="147"/>
      <c r="JI35" s="147"/>
      <c r="JJ35" s="147"/>
      <c r="JK35" s="147"/>
      <c r="JL35" s="147"/>
      <c r="JM35" s="147"/>
      <c r="JN35" s="147"/>
      <c r="JO35" s="147"/>
      <c r="JP35" s="147"/>
      <c r="JQ35" s="147"/>
      <c r="JR35" s="147"/>
      <c r="JS35" s="147"/>
      <c r="JT35" s="147"/>
      <c r="JU35" s="147"/>
      <c r="JV35" s="147"/>
      <c r="JW35" s="147"/>
      <c r="JX35" s="147"/>
      <c r="JY35" s="147"/>
      <c r="JZ35" s="147"/>
      <c r="KA35" s="147"/>
      <c r="KB35" s="147"/>
      <c r="KC35" s="147"/>
      <c r="KD35" s="147"/>
      <c r="KE35" s="147"/>
      <c r="KF35" s="147"/>
      <c r="KG35" s="147"/>
      <c r="KH35" s="147"/>
      <c r="KI35" s="147"/>
      <c r="KJ35" s="147"/>
      <c r="KK35" s="147"/>
      <c r="KL35" s="147"/>
      <c r="KM35" s="147"/>
      <c r="KN35" s="147"/>
      <c r="KO35" s="147"/>
      <c r="KP35" s="147"/>
      <c r="KQ35" s="147"/>
      <c r="KR35" s="147"/>
      <c r="KS35" s="147"/>
      <c r="KT35" s="147"/>
      <c r="KU35" s="147"/>
      <c r="KV35" s="147"/>
      <c r="KW35" s="147"/>
      <c r="KX35" s="147"/>
      <c r="KY35" s="147"/>
      <c r="KZ35" s="147"/>
      <c r="LA35" s="147"/>
      <c r="LB35" s="147"/>
      <c r="LC35" s="147"/>
      <c r="LD35" s="147"/>
      <c r="LE35" s="147"/>
      <c r="LF35" s="147"/>
      <c r="LG35" s="147"/>
      <c r="LH35" s="147"/>
      <c r="LI35" s="147"/>
      <c r="LJ35" s="147"/>
      <c r="LK35" s="147"/>
      <c r="LL35" s="147"/>
      <c r="LM35" s="147"/>
      <c r="LN35" s="147"/>
      <c r="LO35" s="147"/>
      <c r="LP35" s="147"/>
      <c r="LQ35" s="147"/>
      <c r="LR35" s="147"/>
      <c r="LS35" s="147"/>
      <c r="LT35" s="147"/>
      <c r="LU35" s="147"/>
      <c r="LV35" s="147"/>
      <c r="LW35" s="147"/>
      <c r="LX35" s="147"/>
      <c r="LY35" s="147"/>
      <c r="LZ35" s="147"/>
      <c r="MA35" s="147"/>
      <c r="MB35" s="147"/>
      <c r="MC35" s="147"/>
      <c r="MD35" s="147"/>
      <c r="ME35" s="147"/>
      <c r="MF35" s="147"/>
      <c r="MG35" s="147"/>
      <c r="MH35" s="147"/>
      <c r="MI35" s="147"/>
      <c r="MJ35" s="147"/>
      <c r="MK35" s="147"/>
      <c r="ML35" s="147"/>
      <c r="MM35" s="147"/>
      <c r="MN35" s="147"/>
      <c r="MO35" s="147"/>
      <c r="MP35" s="147"/>
      <c r="MQ35" s="147"/>
      <c r="MR35" s="147"/>
      <c r="MS35" s="147"/>
      <c r="MT35" s="147"/>
      <c r="MU35" s="147"/>
      <c r="MV35" s="147"/>
      <c r="MW35" s="147"/>
      <c r="MX35" s="147"/>
      <c r="MY35" s="147"/>
      <c r="MZ35" s="147"/>
      <c r="NA35" s="147"/>
      <c r="NB35" s="147"/>
      <c r="NC35" s="147"/>
      <c r="ND35" s="147"/>
      <c r="NE35" s="147"/>
      <c r="NF35" s="147"/>
      <c r="NG35" s="147"/>
      <c r="NH35" s="147"/>
      <c r="NI35" s="147"/>
      <c r="NJ35" s="147"/>
      <c r="NK35" s="147"/>
      <c r="NL35" s="147"/>
      <c r="NM35" s="147"/>
      <c r="NN35" s="147"/>
      <c r="NO35" s="147"/>
      <c r="NP35" s="147"/>
      <c r="NQ35" s="147"/>
      <c r="NR35" s="147"/>
      <c r="NS35" s="147"/>
      <c r="NT35" s="147"/>
      <c r="NU35" s="147"/>
      <c r="NV35" s="147"/>
      <c r="NW35" s="147"/>
      <c r="NX35" s="147"/>
      <c r="NY35" s="147"/>
      <c r="NZ35" s="147"/>
      <c r="OA35" s="147"/>
      <c r="OB35" s="147"/>
      <c r="OC35" s="147"/>
      <c r="OD35" s="147"/>
      <c r="OE35" s="147"/>
      <c r="OF35" s="147"/>
      <c r="OG35" s="147"/>
      <c r="OH35" s="147"/>
      <c r="OI35" s="147"/>
      <c r="OJ35" s="147"/>
      <c r="OK35" s="147"/>
      <c r="OL35" s="147"/>
      <c r="OM35" s="147"/>
      <c r="ON35" s="147"/>
      <c r="OO35" s="147"/>
      <c r="OP35" s="147"/>
      <c r="OQ35" s="147"/>
      <c r="OR35" s="147"/>
      <c r="OS35" s="147"/>
      <c r="OT35" s="147"/>
      <c r="OU35" s="147"/>
      <c r="OV35" s="147"/>
      <c r="OW35" s="147"/>
      <c r="OX35" s="147"/>
      <c r="OY35" s="147"/>
      <c r="OZ35" s="147"/>
      <c r="PA35" s="147"/>
      <c r="PB35" s="147"/>
      <c r="PC35" s="147"/>
      <c r="PD35" s="147"/>
      <c r="PE35" s="147"/>
      <c r="PF35" s="147"/>
      <c r="PG35" s="147"/>
      <c r="PH35" s="147"/>
      <c r="PI35" s="147"/>
      <c r="PJ35" s="147"/>
      <c r="PK35" s="147"/>
      <c r="PL35" s="147"/>
      <c r="PM35" s="147"/>
      <c r="PN35" s="147"/>
      <c r="PO35" s="147"/>
      <c r="PP35" s="147"/>
      <c r="PQ35" s="147"/>
      <c r="PR35" s="147"/>
      <c r="PS35" s="147"/>
      <c r="PT35" s="147"/>
      <c r="PU35" s="147"/>
      <c r="PV35" s="147"/>
      <c r="PW35" s="147"/>
      <c r="PX35" s="147"/>
      <c r="PY35" s="147"/>
      <c r="PZ35" s="147"/>
      <c r="QA35" s="147"/>
      <c r="QB35" s="147"/>
      <c r="QC35" s="147"/>
      <c r="QD35" s="147"/>
      <c r="QE35" s="147"/>
      <c r="QF35" s="147"/>
      <c r="QG35" s="147"/>
      <c r="QH35" s="147"/>
      <c r="QI35" s="147"/>
      <c r="QJ35" s="147"/>
      <c r="QK35" s="147"/>
      <c r="QL35" s="147"/>
      <c r="QM35" s="147"/>
      <c r="QN35" s="147"/>
      <c r="QO35" s="147"/>
      <c r="QP35" s="147"/>
      <c r="QQ35" s="147"/>
      <c r="QR35" s="147"/>
      <c r="QS35" s="147"/>
      <c r="QT35" s="147"/>
      <c r="QU35" s="147"/>
      <c r="QV35" s="147"/>
      <c r="QW35" s="147"/>
      <c r="QX35" s="147"/>
      <c r="QY35" s="147"/>
      <c r="QZ35" s="147"/>
      <c r="RA35" s="147"/>
      <c r="RB35" s="147"/>
      <c r="RC35" s="147"/>
      <c r="RD35" s="147"/>
      <c r="RE35" s="147"/>
      <c r="RF35" s="147"/>
      <c r="RG35" s="147"/>
      <c r="RH35" s="147"/>
      <c r="RI35" s="147"/>
      <c r="RJ35" s="147"/>
      <c r="RK35" s="147"/>
      <c r="RL35" s="147"/>
      <c r="RM35" s="147"/>
      <c r="RN35" s="147"/>
      <c r="RO35" s="147"/>
      <c r="RP35" s="147"/>
      <c r="RQ35" s="147"/>
      <c r="RR35" s="147"/>
      <c r="RS35" s="147"/>
      <c r="RT35" s="147"/>
      <c r="RU35" s="147"/>
      <c r="RV35" s="147"/>
      <c r="RW35" s="147"/>
      <c r="RX35" s="147"/>
      <c r="RY35" s="147"/>
      <c r="RZ35" s="147"/>
      <c r="SA35" s="147"/>
      <c r="SB35" s="147"/>
      <c r="SC35" s="147"/>
      <c r="SD35" s="147"/>
      <c r="SE35" s="147"/>
      <c r="SF35" s="147"/>
      <c r="SG35" s="147"/>
      <c r="SH35" s="147"/>
      <c r="SI35" s="147"/>
      <c r="SJ35" s="147"/>
      <c r="SK35" s="147"/>
      <c r="SL35" s="147"/>
      <c r="SM35" s="147"/>
      <c r="SN35" s="147"/>
      <c r="SO35" s="147"/>
      <c r="SP35" s="147"/>
      <c r="SQ35" s="147"/>
      <c r="SR35" s="147"/>
      <c r="SS35" s="147"/>
      <c r="ST35" s="147"/>
      <c r="SU35" s="147"/>
      <c r="SV35" s="147"/>
      <c r="SW35" s="147"/>
      <c r="SX35" s="147"/>
      <c r="SY35" s="147"/>
      <c r="SZ35" s="147"/>
      <c r="TA35" s="147"/>
      <c r="TB35" s="147"/>
      <c r="TC35" s="147"/>
      <c r="TD35" s="147"/>
      <c r="TE35" s="147"/>
      <c r="TF35" s="147"/>
      <c r="TG35" s="147"/>
      <c r="TH35" s="147"/>
      <c r="TI35" s="147"/>
      <c r="TJ35" s="147"/>
      <c r="TK35" s="147"/>
      <c r="TL35" s="147"/>
      <c r="TM35" s="147"/>
      <c r="TN35" s="147"/>
      <c r="TO35" s="147"/>
      <c r="TP35" s="147"/>
      <c r="TQ35" s="147"/>
      <c r="TR35" s="147"/>
      <c r="TS35" s="147"/>
      <c r="TT35" s="147"/>
      <c r="TU35" s="147"/>
      <c r="TV35" s="147"/>
      <c r="TW35" s="147"/>
      <c r="TX35" s="147"/>
      <c r="TY35" s="147"/>
      <c r="TZ35" s="147"/>
      <c r="UA35" s="147"/>
      <c r="UB35" s="147"/>
      <c r="UC35" s="147"/>
      <c r="UD35" s="147"/>
      <c r="UE35" s="147"/>
      <c r="UF35" s="147"/>
      <c r="UG35" s="147"/>
      <c r="UH35" s="147"/>
      <c r="UI35" s="147"/>
      <c r="UJ35" s="147"/>
      <c r="UK35" s="147"/>
      <c r="UL35" s="147"/>
      <c r="UM35" s="147"/>
      <c r="UN35" s="147"/>
      <c r="UO35" s="147"/>
      <c r="UP35" s="147"/>
      <c r="UQ35" s="147"/>
      <c r="UR35" s="147"/>
      <c r="US35" s="147"/>
      <c r="UT35" s="147"/>
      <c r="UU35" s="147"/>
      <c r="UV35" s="147"/>
      <c r="UW35" s="147"/>
      <c r="UX35" s="147"/>
      <c r="UY35" s="147"/>
      <c r="UZ35" s="147"/>
      <c r="VA35" s="147"/>
      <c r="VB35" s="147"/>
      <c r="VC35" s="147"/>
      <c r="VD35" s="147"/>
      <c r="VE35" s="147"/>
      <c r="VF35" s="147"/>
      <c r="VG35" s="147"/>
      <c r="VH35" s="147"/>
      <c r="VI35" s="147"/>
      <c r="VJ35" s="147"/>
      <c r="VK35" s="147"/>
      <c r="VL35" s="147"/>
      <c r="VM35" s="147"/>
      <c r="VN35" s="147"/>
      <c r="VO35" s="147"/>
      <c r="VP35" s="147"/>
      <c r="VQ35" s="147"/>
      <c r="VR35" s="147"/>
      <c r="VS35" s="147"/>
      <c r="VT35" s="147"/>
      <c r="VU35" s="147"/>
      <c r="VV35" s="147"/>
      <c r="VW35" s="147"/>
      <c r="VX35" s="147"/>
      <c r="VY35" s="147"/>
      <c r="VZ35" s="147"/>
      <c r="WA35" s="147"/>
      <c r="WB35" s="147"/>
      <c r="WC35" s="147"/>
      <c r="WD35" s="147"/>
      <c r="WE35" s="147"/>
      <c r="WF35" s="147"/>
      <c r="WG35" s="147"/>
      <c r="WH35" s="147"/>
      <c r="WI35" s="147"/>
      <c r="WJ35" s="147"/>
      <c r="WK35" s="147"/>
      <c r="WL35" s="147"/>
      <c r="WM35" s="147"/>
      <c r="WN35" s="147"/>
      <c r="WO35" s="147"/>
      <c r="WP35" s="147"/>
      <c r="WQ35" s="147"/>
      <c r="WR35" s="147"/>
      <c r="WS35" s="147"/>
      <c r="WT35" s="147"/>
      <c r="WU35" s="147"/>
      <c r="WV35" s="147"/>
      <c r="WW35" s="147"/>
      <c r="WX35" s="147"/>
      <c r="WY35" s="147"/>
      <c r="WZ35" s="147"/>
      <c r="XA35" s="147"/>
      <c r="XB35" s="147"/>
      <c r="XC35" s="147"/>
      <c r="XD35" s="147"/>
      <c r="XE35" s="147"/>
      <c r="XF35" s="147"/>
      <c r="XG35" s="147"/>
      <c r="XH35" s="147"/>
      <c r="XI35" s="147"/>
      <c r="XJ35" s="147"/>
      <c r="XK35" s="147"/>
      <c r="XL35" s="147"/>
      <c r="XM35" s="147"/>
      <c r="XN35" s="147"/>
      <c r="XO35" s="147"/>
      <c r="XP35" s="147"/>
      <c r="XQ35" s="147"/>
      <c r="XR35" s="147"/>
      <c r="XS35" s="147"/>
      <c r="XT35" s="147"/>
      <c r="XU35" s="147"/>
      <c r="XV35" s="147"/>
      <c r="XW35" s="147"/>
      <c r="XX35" s="147"/>
      <c r="XY35" s="147"/>
      <c r="XZ35" s="147"/>
      <c r="YA35" s="147"/>
      <c r="YB35" s="147"/>
      <c r="YC35" s="147"/>
      <c r="YD35" s="147"/>
      <c r="YE35" s="147"/>
      <c r="YF35" s="147"/>
      <c r="YG35" s="147"/>
      <c r="YH35" s="147"/>
      <c r="YI35" s="147"/>
      <c r="YJ35" s="147"/>
      <c r="YK35" s="147"/>
      <c r="YL35" s="147"/>
      <c r="YM35" s="147"/>
      <c r="YN35" s="147"/>
      <c r="YO35" s="147"/>
      <c r="YP35" s="147"/>
      <c r="YQ35" s="147"/>
      <c r="YR35" s="147"/>
      <c r="YS35" s="147"/>
      <c r="YT35" s="147"/>
      <c r="YU35" s="147"/>
      <c r="YV35" s="147"/>
      <c r="YW35" s="147"/>
      <c r="YX35" s="147"/>
      <c r="YY35" s="147"/>
      <c r="YZ35" s="147"/>
      <c r="ZA35" s="147"/>
      <c r="ZB35" s="147"/>
      <c r="ZC35" s="147"/>
      <c r="ZD35" s="147"/>
      <c r="ZE35" s="147"/>
      <c r="ZF35" s="147"/>
      <c r="ZG35" s="147"/>
      <c r="ZH35" s="147"/>
      <c r="ZI35" s="147"/>
      <c r="ZJ35" s="147"/>
      <c r="ZK35" s="147"/>
      <c r="ZL35" s="147"/>
      <c r="ZM35" s="147"/>
      <c r="ZN35" s="147"/>
      <c r="ZO35" s="147"/>
      <c r="ZP35" s="147"/>
      <c r="ZQ35" s="147"/>
      <c r="ZR35" s="147"/>
      <c r="ZS35" s="147"/>
      <c r="ZT35" s="147"/>
      <c r="ZU35" s="147"/>
      <c r="ZV35" s="147"/>
      <c r="ZW35" s="147"/>
      <c r="ZX35" s="147"/>
      <c r="ZY35" s="147"/>
      <c r="ZZ35" s="147"/>
      <c r="AAA35" s="147"/>
      <c r="AAB35" s="147"/>
      <c r="AAC35" s="147"/>
      <c r="AAD35" s="147"/>
      <c r="AAE35" s="147"/>
      <c r="AAF35" s="147"/>
      <c r="AAG35" s="147"/>
      <c r="AAH35" s="147"/>
      <c r="AAI35" s="147"/>
      <c r="AAJ35" s="147"/>
      <c r="AAK35" s="147"/>
      <c r="AAL35" s="147"/>
      <c r="AAM35" s="147"/>
      <c r="AAN35" s="147"/>
      <c r="AAO35" s="147"/>
      <c r="AAP35" s="147"/>
      <c r="AAQ35" s="147"/>
      <c r="AAR35" s="147"/>
      <c r="AAS35" s="147"/>
      <c r="AAT35" s="147"/>
      <c r="AAU35" s="147"/>
      <c r="AAV35" s="147"/>
      <c r="AAW35" s="147"/>
      <c r="AAX35" s="147"/>
      <c r="AAY35" s="147"/>
      <c r="AAZ35" s="147"/>
      <c r="ABA35" s="147"/>
      <c r="ABB35" s="147"/>
      <c r="ABC35" s="147"/>
      <c r="ABD35" s="147"/>
      <c r="ABE35" s="147"/>
      <c r="ABF35" s="147"/>
      <c r="ABG35" s="147"/>
      <c r="ABH35" s="147"/>
      <c r="ABI35" s="147"/>
      <c r="ABJ35" s="147"/>
      <c r="ABK35" s="147"/>
      <c r="ABL35" s="147"/>
      <c r="ABM35" s="147"/>
      <c r="ABN35" s="147"/>
      <c r="ABO35" s="147"/>
      <c r="ABP35" s="147"/>
      <c r="ABQ35" s="147"/>
      <c r="ABR35" s="147"/>
      <c r="ABS35" s="147"/>
      <c r="ABT35" s="147"/>
      <c r="ABU35" s="147"/>
      <c r="ABV35" s="147"/>
      <c r="ABW35" s="147"/>
      <c r="ABX35" s="147"/>
      <c r="ABY35" s="147"/>
      <c r="ABZ35" s="147"/>
      <c r="ACA35" s="147"/>
      <c r="ACB35" s="147"/>
      <c r="ACC35" s="147"/>
      <c r="ACD35" s="147"/>
      <c r="ACE35" s="147"/>
      <c r="ACF35" s="147"/>
      <c r="ACG35" s="147"/>
      <c r="ACH35" s="147"/>
      <c r="ACI35" s="147"/>
      <c r="ACJ35" s="147"/>
      <c r="ACK35" s="147"/>
      <c r="ACL35" s="147"/>
      <c r="ACM35" s="147"/>
      <c r="ACN35" s="147"/>
      <c r="ACO35" s="147"/>
      <c r="ACP35" s="147"/>
      <c r="ACQ35" s="147"/>
      <c r="ACR35" s="147"/>
      <c r="ACS35" s="147"/>
      <c r="ACT35" s="147"/>
      <c r="ACU35" s="147"/>
      <c r="ACV35" s="147"/>
      <c r="ACW35" s="147"/>
      <c r="ACX35" s="147"/>
      <c r="ACY35" s="147"/>
      <c r="ACZ35" s="147"/>
      <c r="ADA35" s="147"/>
      <c r="ADB35" s="147"/>
      <c r="ADC35" s="147"/>
      <c r="ADD35" s="147"/>
      <c r="ADE35" s="147"/>
      <c r="ADF35" s="147"/>
      <c r="ADG35" s="147"/>
      <c r="ADH35" s="147"/>
      <c r="ADI35" s="147"/>
      <c r="ADJ35" s="147"/>
      <c r="ADK35" s="147"/>
      <c r="ADL35" s="147"/>
      <c r="ADM35" s="147"/>
      <c r="ADN35" s="147"/>
      <c r="ADO35" s="147"/>
      <c r="ADP35" s="147"/>
      <c r="ADQ35" s="147"/>
      <c r="ADR35" s="147"/>
      <c r="ADS35" s="147"/>
      <c r="ADT35" s="147"/>
      <c r="ADU35" s="147"/>
      <c r="ADV35" s="147"/>
      <c r="ADW35" s="147"/>
      <c r="ADX35" s="147"/>
      <c r="ADY35" s="147"/>
      <c r="ADZ35" s="147"/>
      <c r="AEA35" s="147"/>
      <c r="AEB35" s="147"/>
      <c r="AEC35" s="147"/>
      <c r="AED35" s="147"/>
      <c r="AEE35" s="147"/>
      <c r="AEF35" s="147"/>
      <c r="AEG35" s="147"/>
      <c r="AEH35" s="147"/>
      <c r="AEI35" s="147"/>
      <c r="AEJ35" s="147"/>
      <c r="AEK35" s="147"/>
      <c r="AEL35" s="147"/>
      <c r="AEM35" s="147"/>
      <c r="AEN35" s="147"/>
      <c r="AEO35" s="147"/>
      <c r="AEP35" s="147"/>
      <c r="AEQ35" s="147"/>
      <c r="AER35" s="147"/>
      <c r="AES35" s="147"/>
      <c r="AET35" s="147"/>
      <c r="AEU35" s="147"/>
      <c r="AEV35" s="147"/>
      <c r="AEW35" s="147"/>
      <c r="AEX35" s="147"/>
      <c r="AEY35" s="147"/>
      <c r="AEZ35" s="147"/>
      <c r="AFA35" s="147"/>
      <c r="AFB35" s="147"/>
      <c r="AFC35" s="147"/>
      <c r="AFD35" s="147"/>
      <c r="AFE35" s="147"/>
      <c r="AFF35" s="147"/>
      <c r="AFG35" s="147"/>
      <c r="AFH35" s="147"/>
      <c r="AFI35" s="147"/>
      <c r="AFJ35" s="147"/>
      <c r="AFK35" s="147"/>
      <c r="AFL35" s="147"/>
      <c r="AFM35" s="147"/>
      <c r="AFN35" s="147"/>
      <c r="AFO35" s="147"/>
      <c r="AFP35" s="147"/>
      <c r="AFQ35" s="147"/>
      <c r="AFR35" s="147"/>
      <c r="AFS35" s="147"/>
      <c r="AFT35" s="147"/>
      <c r="AFU35" s="147"/>
      <c r="AFV35" s="147"/>
      <c r="AFW35" s="147"/>
      <c r="AFX35" s="147"/>
      <c r="AFY35" s="147"/>
      <c r="AFZ35" s="147"/>
      <c r="AGA35" s="147"/>
      <c r="AGB35" s="147"/>
      <c r="AGC35" s="147"/>
      <c r="AGD35" s="147"/>
      <c r="AGE35" s="147"/>
      <c r="AGF35" s="147"/>
      <c r="AGG35" s="147"/>
      <c r="AGH35" s="147"/>
      <c r="AGI35" s="147"/>
      <c r="AGJ35" s="147"/>
      <c r="AGK35" s="147"/>
      <c r="AGL35" s="147"/>
      <c r="AGM35" s="147"/>
      <c r="AGN35" s="147"/>
      <c r="AGO35" s="147"/>
      <c r="AGP35" s="147"/>
      <c r="AGQ35" s="147"/>
      <c r="AGR35" s="147"/>
      <c r="AGS35" s="147"/>
      <c r="AGT35" s="147"/>
      <c r="AGU35" s="147"/>
      <c r="AGV35" s="147"/>
      <c r="AGW35" s="147"/>
      <c r="AGX35" s="147"/>
      <c r="AGY35" s="147"/>
      <c r="AGZ35" s="147"/>
      <c r="AHA35" s="147"/>
      <c r="AHB35" s="147"/>
      <c r="AHC35" s="147"/>
      <c r="AHD35" s="147"/>
      <c r="AHE35" s="147"/>
      <c r="AHF35" s="147"/>
      <c r="AHG35" s="147"/>
      <c r="AHH35" s="147"/>
      <c r="AHI35" s="147"/>
      <c r="AHJ35" s="147"/>
      <c r="AHK35" s="147"/>
      <c r="AHL35" s="147"/>
      <c r="AHM35" s="147"/>
      <c r="AHN35" s="147"/>
      <c r="AHO35" s="147"/>
      <c r="AHP35" s="147"/>
      <c r="AHQ35" s="147"/>
      <c r="AHR35" s="147"/>
      <c r="AHS35" s="147"/>
      <c r="AHT35" s="147"/>
      <c r="AHU35" s="147"/>
      <c r="AHV35" s="147"/>
      <c r="AHW35" s="147"/>
      <c r="AHX35" s="147"/>
      <c r="AHY35" s="147"/>
      <c r="AHZ35" s="147"/>
      <c r="AIA35" s="147"/>
      <c r="AIB35" s="147"/>
      <c r="AIC35" s="147"/>
      <c r="AID35" s="147"/>
      <c r="AIE35" s="147"/>
      <c r="AIF35" s="147"/>
      <c r="AIG35" s="147"/>
      <c r="AIH35" s="147"/>
      <c r="AII35" s="147"/>
      <c r="AIJ35" s="147"/>
      <c r="AIK35" s="147"/>
      <c r="AIL35" s="147"/>
      <c r="AIM35" s="147"/>
      <c r="AIN35" s="147"/>
      <c r="AIO35" s="147"/>
      <c r="AIP35" s="147"/>
      <c r="AIQ35" s="147"/>
      <c r="AIR35" s="147"/>
      <c r="AIS35" s="147"/>
      <c r="AIT35" s="147"/>
      <c r="AIU35" s="147"/>
    </row>
    <row r="36" spans="1:931">
      <c r="A36" s="147"/>
      <c r="B36" s="147"/>
      <c r="C36" s="164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  <c r="BM36" s="147"/>
      <c r="BN36" s="147"/>
      <c r="BO36" s="147"/>
      <c r="BP36" s="147"/>
      <c r="BQ36" s="147"/>
      <c r="BR36" s="147"/>
      <c r="BS36" s="147"/>
      <c r="BT36" s="147"/>
      <c r="BU36" s="147"/>
      <c r="BV36" s="147"/>
      <c r="BW36" s="147"/>
      <c r="BX36" s="147"/>
      <c r="BY36" s="147"/>
      <c r="BZ36" s="147"/>
      <c r="CA36" s="147"/>
      <c r="CB36" s="147"/>
      <c r="CC36" s="147"/>
      <c r="CD36" s="147"/>
      <c r="CE36" s="147"/>
      <c r="CF36" s="147"/>
      <c r="CG36" s="147"/>
      <c r="CH36" s="147"/>
      <c r="CI36" s="147"/>
      <c r="CJ36" s="147"/>
      <c r="CK36" s="147"/>
      <c r="CL36" s="147"/>
      <c r="CM36" s="147"/>
      <c r="CN36" s="147"/>
      <c r="CO36" s="147"/>
      <c r="CP36" s="147"/>
      <c r="CQ36" s="147"/>
      <c r="CR36" s="147"/>
      <c r="CS36" s="147"/>
      <c r="CT36" s="147"/>
      <c r="CU36" s="147"/>
      <c r="CV36" s="147"/>
      <c r="CW36" s="147"/>
      <c r="CX36" s="147"/>
      <c r="CY36" s="147"/>
      <c r="CZ36" s="147"/>
      <c r="DA36" s="147"/>
      <c r="DB36" s="147"/>
      <c r="DC36" s="147"/>
      <c r="DD36" s="147"/>
      <c r="DE36" s="147"/>
      <c r="DF36" s="147"/>
      <c r="DG36" s="147"/>
      <c r="DH36" s="147"/>
      <c r="DI36" s="147"/>
      <c r="DJ36" s="147"/>
      <c r="DK36" s="147"/>
      <c r="DL36" s="147"/>
      <c r="DM36" s="147"/>
      <c r="DN36" s="147"/>
      <c r="DO36" s="147"/>
      <c r="DP36" s="147"/>
      <c r="DQ36" s="147"/>
      <c r="DR36" s="147"/>
      <c r="DS36" s="147"/>
      <c r="DT36" s="147"/>
      <c r="DU36" s="147"/>
      <c r="DV36" s="147"/>
      <c r="DW36" s="147"/>
      <c r="DX36" s="147"/>
      <c r="DY36" s="147"/>
      <c r="DZ36" s="147"/>
      <c r="EA36" s="147"/>
      <c r="EB36" s="147"/>
      <c r="EC36" s="147"/>
      <c r="ED36" s="147"/>
      <c r="EE36" s="147"/>
      <c r="EF36" s="147"/>
      <c r="EG36" s="147"/>
      <c r="EH36" s="147"/>
      <c r="EI36" s="147"/>
      <c r="EJ36" s="147"/>
      <c r="EK36" s="147"/>
      <c r="EL36" s="147"/>
      <c r="EM36" s="147"/>
      <c r="EN36" s="147"/>
      <c r="EO36" s="147"/>
      <c r="EP36" s="147"/>
      <c r="EQ36" s="147"/>
      <c r="ER36" s="147"/>
      <c r="ES36" s="147"/>
      <c r="ET36" s="147"/>
      <c r="EU36" s="147"/>
      <c r="EV36" s="147"/>
      <c r="EW36" s="147"/>
      <c r="EX36" s="147"/>
      <c r="EY36" s="147"/>
      <c r="EZ36" s="147"/>
      <c r="FA36" s="147"/>
      <c r="FB36" s="147"/>
      <c r="FC36" s="147"/>
      <c r="FD36" s="147"/>
      <c r="FE36" s="147"/>
      <c r="FF36" s="147"/>
      <c r="FG36" s="147"/>
      <c r="FH36" s="147"/>
      <c r="FI36" s="147"/>
      <c r="FJ36" s="147"/>
      <c r="FK36" s="147"/>
      <c r="FL36" s="147"/>
      <c r="FM36" s="147"/>
      <c r="FN36" s="147"/>
      <c r="FO36" s="147"/>
      <c r="FP36" s="147"/>
      <c r="FQ36" s="147"/>
      <c r="FR36" s="147"/>
      <c r="FS36" s="147"/>
      <c r="FT36" s="147"/>
      <c r="FU36" s="147"/>
      <c r="FV36" s="147"/>
      <c r="FW36" s="147"/>
      <c r="FX36" s="147"/>
      <c r="FY36" s="147"/>
      <c r="FZ36" s="147"/>
      <c r="GA36" s="147"/>
      <c r="GB36" s="147"/>
      <c r="GC36" s="147"/>
      <c r="GD36" s="147"/>
      <c r="GE36" s="147"/>
      <c r="GF36" s="147"/>
      <c r="GG36" s="147"/>
      <c r="GH36" s="147"/>
      <c r="GI36" s="147"/>
      <c r="GJ36" s="147"/>
      <c r="GK36" s="147"/>
      <c r="GL36" s="147"/>
      <c r="GM36" s="147"/>
      <c r="GN36" s="147"/>
      <c r="GO36" s="147"/>
      <c r="GP36" s="147"/>
      <c r="GQ36" s="147"/>
      <c r="GR36" s="147"/>
      <c r="GS36" s="147"/>
      <c r="GT36" s="147"/>
      <c r="GU36" s="147"/>
      <c r="GV36" s="147"/>
      <c r="GW36" s="147"/>
      <c r="GX36" s="147"/>
      <c r="GY36" s="147"/>
      <c r="GZ36" s="147"/>
      <c r="HA36" s="147"/>
      <c r="HB36" s="147"/>
      <c r="HC36" s="147"/>
      <c r="HD36" s="147"/>
      <c r="HE36" s="147"/>
      <c r="HF36" s="147"/>
      <c r="HG36" s="147"/>
      <c r="HH36" s="147"/>
      <c r="HI36" s="147"/>
      <c r="HJ36" s="147"/>
      <c r="HK36" s="147"/>
      <c r="HL36" s="147"/>
      <c r="HM36" s="147"/>
      <c r="HN36" s="147"/>
      <c r="HO36" s="147"/>
      <c r="HP36" s="147"/>
      <c r="HQ36" s="147"/>
      <c r="HR36" s="147"/>
      <c r="HS36" s="147"/>
      <c r="HT36" s="147"/>
      <c r="HU36" s="147"/>
      <c r="HV36" s="147"/>
      <c r="HW36" s="147"/>
      <c r="HX36" s="147"/>
      <c r="HY36" s="147"/>
      <c r="HZ36" s="147"/>
      <c r="IA36" s="147"/>
      <c r="IB36" s="147"/>
      <c r="IC36" s="147"/>
      <c r="ID36" s="147"/>
      <c r="IE36" s="147"/>
      <c r="IF36" s="147"/>
      <c r="IG36" s="147"/>
      <c r="IH36" s="147"/>
      <c r="II36" s="147"/>
      <c r="IJ36" s="147"/>
      <c r="IK36" s="147"/>
      <c r="IL36" s="147"/>
      <c r="IM36" s="147"/>
      <c r="IN36" s="147"/>
      <c r="IO36" s="147"/>
      <c r="IP36" s="147"/>
      <c r="IQ36" s="147"/>
      <c r="IR36" s="147"/>
      <c r="IS36" s="147"/>
      <c r="IT36" s="147"/>
      <c r="IU36" s="147"/>
      <c r="IV36" s="147"/>
      <c r="IW36" s="147"/>
      <c r="IX36" s="147"/>
      <c r="IY36" s="147"/>
      <c r="IZ36" s="147"/>
      <c r="JA36" s="147"/>
      <c r="JB36" s="147"/>
      <c r="JC36" s="147"/>
      <c r="JD36" s="147"/>
      <c r="JE36" s="147"/>
      <c r="JF36" s="147"/>
      <c r="JG36" s="147"/>
      <c r="JH36" s="147"/>
      <c r="JI36" s="147"/>
      <c r="JJ36" s="147"/>
      <c r="JK36" s="147"/>
      <c r="JL36" s="147"/>
      <c r="JM36" s="147"/>
      <c r="JN36" s="147"/>
      <c r="JO36" s="147"/>
      <c r="JP36" s="147"/>
      <c r="JQ36" s="147"/>
      <c r="JR36" s="147"/>
      <c r="JS36" s="147"/>
      <c r="JT36" s="147"/>
      <c r="JU36" s="147"/>
      <c r="JV36" s="147"/>
      <c r="JW36" s="147"/>
      <c r="JX36" s="147"/>
      <c r="JY36" s="147"/>
      <c r="JZ36" s="147"/>
      <c r="KA36" s="147"/>
      <c r="KB36" s="147"/>
      <c r="KC36" s="147"/>
      <c r="KD36" s="147"/>
      <c r="KE36" s="147"/>
      <c r="KF36" s="147"/>
      <c r="KG36" s="147"/>
      <c r="KH36" s="147"/>
      <c r="KI36" s="147"/>
      <c r="KJ36" s="147"/>
      <c r="KK36" s="147"/>
      <c r="KL36" s="147"/>
      <c r="KM36" s="147"/>
      <c r="KN36" s="147"/>
      <c r="KO36" s="147"/>
      <c r="KP36" s="147"/>
      <c r="KQ36" s="147"/>
      <c r="KR36" s="147"/>
      <c r="KS36" s="147"/>
      <c r="KT36" s="147"/>
      <c r="KU36" s="147"/>
      <c r="KV36" s="147"/>
      <c r="KW36" s="147"/>
      <c r="KX36" s="147"/>
      <c r="KY36" s="147"/>
      <c r="KZ36" s="147"/>
      <c r="LA36" s="147"/>
      <c r="LB36" s="147"/>
      <c r="LC36" s="147"/>
      <c r="LD36" s="147"/>
      <c r="LE36" s="147"/>
      <c r="LF36" s="147"/>
      <c r="LG36" s="147"/>
      <c r="LH36" s="147"/>
      <c r="LI36" s="147"/>
      <c r="LJ36" s="147"/>
      <c r="LK36" s="147"/>
      <c r="LL36" s="147"/>
      <c r="LM36" s="147"/>
      <c r="LN36" s="147"/>
      <c r="LO36" s="147"/>
      <c r="LP36" s="147"/>
      <c r="LQ36" s="147"/>
      <c r="LR36" s="147"/>
      <c r="LS36" s="147"/>
      <c r="LT36" s="147"/>
      <c r="LU36" s="147"/>
      <c r="LV36" s="147"/>
      <c r="LW36" s="147"/>
      <c r="LX36" s="147"/>
      <c r="LY36" s="147"/>
      <c r="LZ36" s="147"/>
      <c r="MA36" s="147"/>
      <c r="MB36" s="147"/>
      <c r="MC36" s="147"/>
      <c r="MD36" s="147"/>
      <c r="ME36" s="147"/>
      <c r="MF36" s="147"/>
      <c r="MG36" s="147"/>
      <c r="MH36" s="147"/>
      <c r="MI36" s="147"/>
      <c r="MJ36" s="147"/>
      <c r="MK36" s="147"/>
      <c r="ML36" s="147"/>
      <c r="MM36" s="147"/>
      <c r="MN36" s="147"/>
      <c r="MO36" s="147"/>
      <c r="MP36" s="147"/>
      <c r="MQ36" s="147"/>
      <c r="MR36" s="147"/>
      <c r="MS36" s="147"/>
      <c r="MT36" s="147"/>
      <c r="MU36" s="147"/>
      <c r="MV36" s="147"/>
      <c r="MW36" s="147"/>
      <c r="MX36" s="147"/>
      <c r="MY36" s="147"/>
      <c r="MZ36" s="147"/>
      <c r="NA36" s="147"/>
      <c r="NB36" s="147"/>
      <c r="NC36" s="147"/>
      <c r="ND36" s="147"/>
      <c r="NE36" s="147"/>
      <c r="NF36" s="147"/>
      <c r="NG36" s="147"/>
      <c r="NH36" s="147"/>
      <c r="NI36" s="147"/>
      <c r="NJ36" s="147"/>
      <c r="NK36" s="147"/>
      <c r="NL36" s="147"/>
      <c r="NM36" s="147"/>
      <c r="NN36" s="147"/>
      <c r="NO36" s="147"/>
      <c r="NP36" s="147"/>
      <c r="NQ36" s="147"/>
      <c r="NR36" s="147"/>
      <c r="NS36" s="147"/>
      <c r="NT36" s="147"/>
      <c r="NU36" s="147"/>
      <c r="NV36" s="147"/>
      <c r="NW36" s="147"/>
      <c r="NX36" s="147"/>
      <c r="NY36" s="147"/>
      <c r="NZ36" s="147"/>
      <c r="OA36" s="147"/>
      <c r="OB36" s="147"/>
      <c r="OC36" s="147"/>
      <c r="OD36" s="147"/>
      <c r="OE36" s="147"/>
      <c r="OF36" s="147"/>
      <c r="OG36" s="147"/>
      <c r="OH36" s="147"/>
      <c r="OI36" s="147"/>
      <c r="OJ36" s="147"/>
      <c r="OK36" s="147"/>
      <c r="OL36" s="147"/>
      <c r="OM36" s="147"/>
      <c r="ON36" s="147"/>
      <c r="OO36" s="147"/>
      <c r="OP36" s="147"/>
      <c r="OQ36" s="147"/>
      <c r="OR36" s="147"/>
      <c r="OS36" s="147"/>
      <c r="OT36" s="147"/>
      <c r="OU36" s="147"/>
      <c r="OV36" s="147"/>
      <c r="OW36" s="147"/>
      <c r="OX36" s="147"/>
      <c r="OY36" s="147"/>
      <c r="OZ36" s="147"/>
      <c r="PA36" s="147"/>
      <c r="PB36" s="147"/>
      <c r="PC36" s="147"/>
      <c r="PD36" s="147"/>
      <c r="PE36" s="147"/>
      <c r="PF36" s="147"/>
      <c r="PG36" s="147"/>
      <c r="PH36" s="147"/>
      <c r="PI36" s="147"/>
      <c r="PJ36" s="147"/>
      <c r="PK36" s="147"/>
      <c r="PL36" s="147"/>
      <c r="PM36" s="147"/>
      <c r="PN36" s="147"/>
      <c r="PO36" s="147"/>
      <c r="PP36" s="147"/>
      <c r="PQ36" s="147"/>
      <c r="PR36" s="147"/>
      <c r="PS36" s="147"/>
      <c r="PT36" s="147"/>
      <c r="PU36" s="147"/>
      <c r="PV36" s="147"/>
      <c r="PW36" s="147"/>
      <c r="PX36" s="147"/>
      <c r="PY36" s="147"/>
      <c r="PZ36" s="147"/>
      <c r="QA36" s="147"/>
      <c r="QB36" s="147"/>
      <c r="QC36" s="147"/>
      <c r="QD36" s="147"/>
      <c r="QE36" s="147"/>
      <c r="QF36" s="147"/>
      <c r="QG36" s="147"/>
      <c r="QH36" s="147"/>
      <c r="QI36" s="147"/>
      <c r="QJ36" s="147"/>
      <c r="QK36" s="147"/>
      <c r="QL36" s="147"/>
      <c r="QM36" s="147"/>
      <c r="QN36" s="147"/>
      <c r="QO36" s="147"/>
      <c r="QP36" s="147"/>
      <c r="QQ36" s="147"/>
      <c r="QR36" s="147"/>
      <c r="QS36" s="147"/>
      <c r="QT36" s="147"/>
      <c r="QU36" s="147"/>
      <c r="QV36" s="147"/>
      <c r="QW36" s="147"/>
      <c r="QX36" s="147"/>
      <c r="QY36" s="147"/>
      <c r="QZ36" s="147"/>
      <c r="RA36" s="147"/>
      <c r="RB36" s="147"/>
      <c r="RC36" s="147"/>
      <c r="RD36" s="147"/>
      <c r="RE36" s="147"/>
      <c r="RF36" s="147"/>
      <c r="RG36" s="147"/>
      <c r="RH36" s="147"/>
      <c r="RI36" s="147"/>
      <c r="RJ36" s="147"/>
      <c r="RK36" s="147"/>
      <c r="RL36" s="147"/>
      <c r="RM36" s="147"/>
      <c r="RN36" s="147"/>
      <c r="RO36" s="147"/>
      <c r="RP36" s="147"/>
      <c r="RQ36" s="147"/>
      <c r="RR36" s="147"/>
      <c r="RS36" s="147"/>
      <c r="RT36" s="147"/>
      <c r="RU36" s="147"/>
      <c r="RV36" s="147"/>
      <c r="RW36" s="147"/>
      <c r="RX36" s="147"/>
      <c r="RY36" s="147"/>
      <c r="RZ36" s="147"/>
      <c r="SA36" s="147"/>
      <c r="SB36" s="147"/>
      <c r="SC36" s="147"/>
      <c r="SD36" s="147"/>
      <c r="SE36" s="147"/>
      <c r="SF36" s="147"/>
      <c r="SG36" s="147"/>
      <c r="SH36" s="147"/>
      <c r="SI36" s="147"/>
      <c r="SJ36" s="147"/>
      <c r="SK36" s="147"/>
      <c r="SL36" s="147"/>
      <c r="SM36" s="147"/>
      <c r="SN36" s="147"/>
      <c r="SO36" s="147"/>
      <c r="SP36" s="147"/>
      <c r="SQ36" s="147"/>
      <c r="SR36" s="147"/>
      <c r="SS36" s="147"/>
      <c r="ST36" s="147"/>
      <c r="SU36" s="147"/>
      <c r="SV36" s="147"/>
      <c r="SW36" s="147"/>
      <c r="SX36" s="147"/>
      <c r="SY36" s="147"/>
      <c r="SZ36" s="147"/>
      <c r="TA36" s="147"/>
      <c r="TB36" s="147"/>
      <c r="TC36" s="147"/>
      <c r="TD36" s="147"/>
      <c r="TE36" s="147"/>
      <c r="TF36" s="147"/>
      <c r="TG36" s="147"/>
      <c r="TH36" s="147"/>
      <c r="TI36" s="147"/>
      <c r="TJ36" s="147"/>
      <c r="TK36" s="147"/>
      <c r="TL36" s="147"/>
      <c r="TM36" s="147"/>
      <c r="TN36" s="147"/>
      <c r="TO36" s="147"/>
      <c r="TP36" s="147"/>
      <c r="TQ36" s="147"/>
      <c r="TR36" s="147"/>
      <c r="TS36" s="147"/>
      <c r="TT36" s="147"/>
      <c r="TU36" s="147"/>
      <c r="TV36" s="147"/>
      <c r="TW36" s="147"/>
      <c r="TX36" s="147"/>
      <c r="TY36" s="147"/>
      <c r="TZ36" s="147"/>
      <c r="UA36" s="147"/>
      <c r="UB36" s="147"/>
      <c r="UC36" s="147"/>
      <c r="UD36" s="147"/>
      <c r="UE36" s="147"/>
      <c r="UF36" s="147"/>
      <c r="UG36" s="147"/>
      <c r="UH36" s="147"/>
      <c r="UI36" s="147"/>
      <c r="UJ36" s="147"/>
      <c r="UK36" s="147"/>
      <c r="UL36" s="147"/>
      <c r="UM36" s="147"/>
      <c r="UN36" s="147"/>
      <c r="UO36" s="147"/>
      <c r="UP36" s="147"/>
      <c r="UQ36" s="147"/>
      <c r="UR36" s="147"/>
      <c r="US36" s="147"/>
      <c r="UT36" s="147"/>
      <c r="UU36" s="147"/>
      <c r="UV36" s="147"/>
      <c r="UW36" s="147"/>
      <c r="UX36" s="147"/>
      <c r="UY36" s="147"/>
      <c r="UZ36" s="147"/>
      <c r="VA36" s="147"/>
      <c r="VB36" s="147"/>
      <c r="VC36" s="147"/>
      <c r="VD36" s="147"/>
      <c r="VE36" s="147"/>
      <c r="VF36" s="147"/>
      <c r="VG36" s="147"/>
      <c r="VH36" s="147"/>
      <c r="VI36" s="147"/>
      <c r="VJ36" s="147"/>
      <c r="VK36" s="147"/>
      <c r="VL36" s="147"/>
      <c r="VM36" s="147"/>
      <c r="VN36" s="147"/>
      <c r="VO36" s="147"/>
      <c r="VP36" s="147"/>
      <c r="VQ36" s="147"/>
      <c r="VR36" s="147"/>
      <c r="VS36" s="147"/>
      <c r="VT36" s="147"/>
      <c r="VU36" s="147"/>
      <c r="VV36" s="147"/>
      <c r="VW36" s="147"/>
      <c r="VX36" s="147"/>
      <c r="VY36" s="147"/>
      <c r="VZ36" s="147"/>
      <c r="WA36" s="147"/>
      <c r="WB36" s="147"/>
      <c r="WC36" s="147"/>
      <c r="WD36" s="147"/>
      <c r="WE36" s="147"/>
      <c r="WF36" s="147"/>
      <c r="WG36" s="147"/>
      <c r="WH36" s="147"/>
      <c r="WI36" s="147"/>
      <c r="WJ36" s="147"/>
      <c r="WK36" s="147"/>
      <c r="WL36" s="147"/>
      <c r="WM36" s="147"/>
      <c r="WN36" s="147"/>
      <c r="WO36" s="147"/>
      <c r="WP36" s="147"/>
      <c r="WQ36" s="147"/>
      <c r="WR36" s="147"/>
      <c r="WS36" s="147"/>
      <c r="WT36" s="147"/>
      <c r="WU36" s="147"/>
      <c r="WV36" s="147"/>
      <c r="WW36" s="147"/>
      <c r="WX36" s="147"/>
      <c r="WY36" s="147"/>
      <c r="WZ36" s="147"/>
      <c r="XA36" s="147"/>
      <c r="XB36" s="147"/>
      <c r="XC36" s="147"/>
      <c r="XD36" s="147"/>
      <c r="XE36" s="147"/>
      <c r="XF36" s="147"/>
      <c r="XG36" s="147"/>
      <c r="XH36" s="147"/>
      <c r="XI36" s="147"/>
      <c r="XJ36" s="147"/>
      <c r="XK36" s="147"/>
      <c r="XL36" s="147"/>
      <c r="XM36" s="147"/>
      <c r="XN36" s="147"/>
      <c r="XO36" s="147"/>
      <c r="XP36" s="147"/>
      <c r="XQ36" s="147"/>
      <c r="XR36" s="147"/>
      <c r="XS36" s="147"/>
      <c r="XT36" s="147"/>
      <c r="XU36" s="147"/>
      <c r="XV36" s="147"/>
      <c r="XW36" s="147"/>
      <c r="XX36" s="147"/>
      <c r="XY36" s="147"/>
      <c r="XZ36" s="147"/>
      <c r="YA36" s="147"/>
      <c r="YB36" s="147"/>
      <c r="YC36" s="147"/>
      <c r="YD36" s="147"/>
      <c r="YE36" s="147"/>
      <c r="YF36" s="147"/>
      <c r="YG36" s="147"/>
      <c r="YH36" s="147"/>
      <c r="YI36" s="147"/>
      <c r="YJ36" s="147"/>
      <c r="YK36" s="147"/>
      <c r="YL36" s="147"/>
      <c r="YM36" s="147"/>
      <c r="YN36" s="147"/>
      <c r="YO36" s="147"/>
      <c r="YP36" s="147"/>
      <c r="YQ36" s="147"/>
      <c r="YR36" s="147"/>
      <c r="YS36" s="147"/>
      <c r="YT36" s="147"/>
      <c r="YU36" s="147"/>
      <c r="YV36" s="147"/>
      <c r="YW36" s="147"/>
      <c r="YX36" s="147"/>
      <c r="YY36" s="147"/>
      <c r="YZ36" s="147"/>
      <c r="ZA36" s="147"/>
      <c r="ZB36" s="147"/>
      <c r="ZC36" s="147"/>
      <c r="ZD36" s="147"/>
      <c r="ZE36" s="147"/>
      <c r="ZF36" s="147"/>
      <c r="ZG36" s="147"/>
      <c r="ZH36" s="147"/>
      <c r="ZI36" s="147"/>
      <c r="ZJ36" s="147"/>
      <c r="ZK36" s="147"/>
      <c r="ZL36" s="147"/>
      <c r="ZM36" s="147"/>
      <c r="ZN36" s="147"/>
      <c r="ZO36" s="147"/>
      <c r="ZP36" s="147"/>
      <c r="ZQ36" s="147"/>
      <c r="ZR36" s="147"/>
      <c r="ZS36" s="147"/>
      <c r="ZT36" s="147"/>
      <c r="ZU36" s="147"/>
      <c r="ZV36" s="147"/>
      <c r="ZW36" s="147"/>
      <c r="ZX36" s="147"/>
      <c r="ZY36" s="147"/>
      <c r="ZZ36" s="147"/>
      <c r="AAA36" s="147"/>
      <c r="AAB36" s="147"/>
      <c r="AAC36" s="147"/>
      <c r="AAD36" s="147"/>
      <c r="AAE36" s="147"/>
      <c r="AAF36" s="147"/>
      <c r="AAG36" s="147"/>
      <c r="AAH36" s="147"/>
      <c r="AAI36" s="147"/>
      <c r="AAJ36" s="147"/>
      <c r="AAK36" s="147"/>
      <c r="AAL36" s="147"/>
      <c r="AAM36" s="147"/>
      <c r="AAN36" s="147"/>
      <c r="AAO36" s="147"/>
      <c r="AAP36" s="147"/>
      <c r="AAQ36" s="147"/>
      <c r="AAR36" s="147"/>
      <c r="AAS36" s="147"/>
      <c r="AAT36" s="147"/>
      <c r="AAU36" s="147"/>
      <c r="AAV36" s="147"/>
      <c r="AAW36" s="147"/>
      <c r="AAX36" s="147"/>
      <c r="AAY36" s="147"/>
      <c r="AAZ36" s="147"/>
      <c r="ABA36" s="147"/>
      <c r="ABB36" s="147"/>
      <c r="ABC36" s="147"/>
      <c r="ABD36" s="147"/>
      <c r="ABE36" s="147"/>
      <c r="ABF36" s="147"/>
      <c r="ABG36" s="147"/>
      <c r="ABH36" s="147"/>
      <c r="ABI36" s="147"/>
      <c r="ABJ36" s="147"/>
      <c r="ABK36" s="147"/>
      <c r="ABL36" s="147"/>
      <c r="ABM36" s="147"/>
      <c r="ABN36" s="147"/>
      <c r="ABO36" s="147"/>
      <c r="ABP36" s="147"/>
      <c r="ABQ36" s="147"/>
      <c r="ABR36" s="147"/>
      <c r="ABS36" s="147"/>
      <c r="ABT36" s="147"/>
      <c r="ABU36" s="147"/>
      <c r="ABV36" s="147"/>
      <c r="ABW36" s="147"/>
      <c r="ABX36" s="147"/>
      <c r="ABY36" s="147"/>
      <c r="ABZ36" s="147"/>
      <c r="ACA36" s="147"/>
      <c r="ACB36" s="147"/>
      <c r="ACC36" s="147"/>
      <c r="ACD36" s="147"/>
      <c r="ACE36" s="147"/>
      <c r="ACF36" s="147"/>
      <c r="ACG36" s="147"/>
      <c r="ACH36" s="147"/>
      <c r="ACI36" s="147"/>
      <c r="ACJ36" s="147"/>
      <c r="ACK36" s="147"/>
      <c r="ACL36" s="147"/>
      <c r="ACM36" s="147"/>
      <c r="ACN36" s="147"/>
      <c r="ACO36" s="147"/>
      <c r="ACP36" s="147"/>
      <c r="ACQ36" s="147"/>
      <c r="ACR36" s="147"/>
      <c r="ACS36" s="147"/>
      <c r="ACT36" s="147"/>
      <c r="ACU36" s="147"/>
      <c r="ACV36" s="147"/>
      <c r="ACW36" s="147"/>
      <c r="ACX36" s="147"/>
      <c r="ACY36" s="147"/>
      <c r="ACZ36" s="147"/>
      <c r="ADA36" s="147"/>
      <c r="ADB36" s="147"/>
      <c r="ADC36" s="147"/>
      <c r="ADD36" s="147"/>
      <c r="ADE36" s="147"/>
      <c r="ADF36" s="147"/>
      <c r="ADG36" s="147"/>
      <c r="ADH36" s="147"/>
      <c r="ADI36" s="147"/>
      <c r="ADJ36" s="147"/>
      <c r="ADK36" s="147"/>
      <c r="ADL36" s="147"/>
      <c r="ADM36" s="147"/>
      <c r="ADN36" s="147"/>
      <c r="ADO36" s="147"/>
      <c r="ADP36" s="147"/>
      <c r="ADQ36" s="147"/>
      <c r="ADR36" s="147"/>
      <c r="ADS36" s="147"/>
      <c r="ADT36" s="147"/>
      <c r="ADU36" s="147"/>
      <c r="ADV36" s="147"/>
      <c r="ADW36" s="147"/>
      <c r="ADX36" s="147"/>
      <c r="ADY36" s="147"/>
      <c r="ADZ36" s="147"/>
      <c r="AEA36" s="147"/>
      <c r="AEB36" s="147"/>
      <c r="AEC36" s="147"/>
      <c r="AED36" s="147"/>
      <c r="AEE36" s="147"/>
      <c r="AEF36" s="147"/>
      <c r="AEG36" s="147"/>
      <c r="AEH36" s="147"/>
      <c r="AEI36" s="147"/>
      <c r="AEJ36" s="147"/>
      <c r="AEK36" s="147"/>
      <c r="AEL36" s="147"/>
      <c r="AEM36" s="147"/>
      <c r="AEN36" s="147"/>
      <c r="AEO36" s="147"/>
      <c r="AEP36" s="147"/>
      <c r="AEQ36" s="147"/>
      <c r="AER36" s="147"/>
      <c r="AES36" s="147"/>
      <c r="AET36" s="147"/>
      <c r="AEU36" s="147"/>
      <c r="AEV36" s="147"/>
      <c r="AEW36" s="147"/>
      <c r="AEX36" s="147"/>
      <c r="AEY36" s="147"/>
      <c r="AEZ36" s="147"/>
      <c r="AFA36" s="147"/>
      <c r="AFB36" s="147"/>
      <c r="AFC36" s="147"/>
      <c r="AFD36" s="147"/>
      <c r="AFE36" s="147"/>
      <c r="AFF36" s="147"/>
      <c r="AFG36" s="147"/>
      <c r="AFH36" s="147"/>
      <c r="AFI36" s="147"/>
      <c r="AFJ36" s="147"/>
      <c r="AFK36" s="147"/>
      <c r="AFL36" s="147"/>
      <c r="AFM36" s="147"/>
      <c r="AFN36" s="147"/>
      <c r="AFO36" s="147"/>
      <c r="AFP36" s="147"/>
      <c r="AFQ36" s="147"/>
      <c r="AFR36" s="147"/>
      <c r="AFS36" s="147"/>
      <c r="AFT36" s="147"/>
      <c r="AFU36" s="147"/>
      <c r="AFV36" s="147"/>
      <c r="AFW36" s="147"/>
      <c r="AFX36" s="147"/>
      <c r="AFY36" s="147"/>
      <c r="AFZ36" s="147"/>
      <c r="AGA36" s="147"/>
      <c r="AGB36" s="147"/>
      <c r="AGC36" s="147"/>
      <c r="AGD36" s="147"/>
      <c r="AGE36" s="147"/>
      <c r="AGF36" s="147"/>
      <c r="AGG36" s="147"/>
      <c r="AGH36" s="147"/>
      <c r="AGI36" s="147"/>
      <c r="AGJ36" s="147"/>
      <c r="AGK36" s="147"/>
      <c r="AGL36" s="147"/>
      <c r="AGM36" s="147"/>
      <c r="AGN36" s="147"/>
      <c r="AGO36" s="147"/>
      <c r="AGP36" s="147"/>
      <c r="AGQ36" s="147"/>
      <c r="AGR36" s="147"/>
      <c r="AGS36" s="147"/>
      <c r="AGT36" s="147"/>
      <c r="AGU36" s="147"/>
      <c r="AGV36" s="147"/>
      <c r="AGW36" s="147"/>
      <c r="AGX36" s="147"/>
      <c r="AGY36" s="147"/>
      <c r="AGZ36" s="147"/>
      <c r="AHA36" s="147"/>
      <c r="AHB36" s="147"/>
      <c r="AHC36" s="147"/>
      <c r="AHD36" s="147"/>
      <c r="AHE36" s="147"/>
      <c r="AHF36" s="147"/>
      <c r="AHG36" s="147"/>
      <c r="AHH36" s="147"/>
      <c r="AHI36" s="147"/>
      <c r="AHJ36" s="147"/>
      <c r="AHK36" s="147"/>
      <c r="AHL36" s="147"/>
      <c r="AHM36" s="147"/>
      <c r="AHN36" s="147"/>
      <c r="AHO36" s="147"/>
      <c r="AHP36" s="147"/>
      <c r="AHQ36" s="147"/>
      <c r="AHR36" s="147"/>
      <c r="AHS36" s="147"/>
      <c r="AHT36" s="147"/>
      <c r="AHU36" s="147"/>
      <c r="AHV36" s="147"/>
      <c r="AHW36" s="147"/>
      <c r="AHX36" s="147"/>
      <c r="AHY36" s="147"/>
      <c r="AHZ36" s="147"/>
      <c r="AIA36" s="147"/>
      <c r="AIB36" s="147"/>
      <c r="AIC36" s="147"/>
      <c r="AID36" s="147"/>
      <c r="AIE36" s="147"/>
      <c r="AIF36" s="147"/>
      <c r="AIG36" s="147"/>
      <c r="AIH36" s="147"/>
      <c r="AII36" s="147"/>
      <c r="AIJ36" s="147"/>
      <c r="AIK36" s="147"/>
      <c r="AIL36" s="147"/>
      <c r="AIM36" s="147"/>
      <c r="AIN36" s="147"/>
      <c r="AIO36" s="147"/>
      <c r="AIP36" s="147"/>
      <c r="AIQ36" s="147"/>
      <c r="AIR36" s="147"/>
      <c r="AIS36" s="147"/>
      <c r="AIT36" s="147"/>
      <c r="AIU36" s="147"/>
    </row>
    <row r="37" spans="1:931">
      <c r="A37" s="147"/>
      <c r="B37" s="147"/>
      <c r="C37" s="164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47"/>
      <c r="DC37" s="147"/>
      <c r="DD37" s="147"/>
      <c r="DE37" s="147"/>
      <c r="DF37" s="147"/>
      <c r="DG37" s="147"/>
      <c r="DH37" s="147"/>
      <c r="DI37" s="147"/>
      <c r="DJ37" s="147"/>
      <c r="DK37" s="147"/>
      <c r="DL37" s="147"/>
      <c r="DM37" s="147"/>
      <c r="DN37" s="147"/>
      <c r="DO37" s="147"/>
      <c r="DP37" s="147"/>
      <c r="DQ37" s="147"/>
      <c r="DR37" s="147"/>
      <c r="DS37" s="147"/>
      <c r="DT37" s="147"/>
      <c r="DU37" s="147"/>
      <c r="DV37" s="147"/>
      <c r="DW37" s="147"/>
      <c r="DX37" s="147"/>
      <c r="DY37" s="147"/>
      <c r="DZ37" s="147"/>
      <c r="EA37" s="147"/>
      <c r="EB37" s="147"/>
      <c r="EC37" s="147"/>
      <c r="ED37" s="147"/>
      <c r="EE37" s="147"/>
      <c r="EF37" s="147"/>
      <c r="EG37" s="147"/>
      <c r="EH37" s="147"/>
      <c r="EI37" s="147"/>
      <c r="EJ37" s="147"/>
      <c r="EK37" s="147"/>
      <c r="EL37" s="147"/>
      <c r="EM37" s="147"/>
      <c r="EN37" s="147"/>
      <c r="EO37" s="147"/>
      <c r="EP37" s="147"/>
      <c r="EQ37" s="147"/>
      <c r="ER37" s="147"/>
      <c r="ES37" s="147"/>
      <c r="ET37" s="147"/>
      <c r="EU37" s="147"/>
      <c r="EV37" s="147"/>
      <c r="EW37" s="147"/>
      <c r="EX37" s="147"/>
      <c r="EY37" s="147"/>
      <c r="EZ37" s="147"/>
      <c r="FA37" s="147"/>
      <c r="FB37" s="147"/>
      <c r="FC37" s="147"/>
      <c r="FD37" s="147"/>
      <c r="FE37" s="147"/>
      <c r="FF37" s="147"/>
      <c r="FG37" s="147"/>
      <c r="FH37" s="147"/>
      <c r="FI37" s="147"/>
      <c r="FJ37" s="147"/>
      <c r="FK37" s="147"/>
      <c r="FL37" s="147"/>
      <c r="FM37" s="147"/>
      <c r="FN37" s="147"/>
      <c r="FO37" s="147"/>
      <c r="FP37" s="147"/>
      <c r="FQ37" s="147"/>
      <c r="FR37" s="147"/>
      <c r="FS37" s="147"/>
      <c r="FT37" s="147"/>
      <c r="FU37" s="147"/>
      <c r="FV37" s="147"/>
      <c r="FW37" s="147"/>
      <c r="FX37" s="147"/>
      <c r="FY37" s="147"/>
      <c r="FZ37" s="147"/>
      <c r="GA37" s="147"/>
      <c r="GB37" s="147"/>
      <c r="GC37" s="147"/>
      <c r="GD37" s="147"/>
      <c r="GE37" s="147"/>
      <c r="GF37" s="147"/>
      <c r="GG37" s="147"/>
      <c r="GH37" s="147"/>
      <c r="GI37" s="147"/>
      <c r="GJ37" s="147"/>
      <c r="GK37" s="147"/>
      <c r="GL37" s="147"/>
      <c r="GM37" s="147"/>
      <c r="GN37" s="147"/>
      <c r="GO37" s="147"/>
      <c r="GP37" s="147"/>
      <c r="GQ37" s="147"/>
      <c r="GR37" s="147"/>
      <c r="GS37" s="147"/>
      <c r="GT37" s="147"/>
      <c r="GU37" s="147"/>
      <c r="GV37" s="147"/>
      <c r="GW37" s="147"/>
      <c r="GX37" s="147"/>
      <c r="GY37" s="147"/>
      <c r="GZ37" s="147"/>
      <c r="HA37" s="147"/>
      <c r="HB37" s="147"/>
      <c r="HC37" s="147"/>
      <c r="HD37" s="147"/>
      <c r="HE37" s="147"/>
      <c r="HF37" s="147"/>
      <c r="HG37" s="147"/>
      <c r="HH37" s="147"/>
      <c r="HI37" s="147"/>
      <c r="HJ37" s="147"/>
      <c r="HK37" s="147"/>
      <c r="HL37" s="147"/>
      <c r="HM37" s="147"/>
      <c r="HN37" s="147"/>
      <c r="HO37" s="147"/>
      <c r="HP37" s="147"/>
      <c r="HQ37" s="147"/>
      <c r="HR37" s="147"/>
      <c r="HS37" s="147"/>
      <c r="HT37" s="147"/>
      <c r="HU37" s="147"/>
      <c r="HV37" s="147"/>
      <c r="HW37" s="147"/>
      <c r="HX37" s="147"/>
      <c r="HY37" s="147"/>
      <c r="HZ37" s="147"/>
      <c r="IA37" s="147"/>
      <c r="IB37" s="147"/>
      <c r="IC37" s="147"/>
      <c r="ID37" s="147"/>
      <c r="IE37" s="147"/>
      <c r="IF37" s="147"/>
      <c r="IG37" s="147"/>
      <c r="IH37" s="147"/>
      <c r="II37" s="147"/>
      <c r="IJ37" s="147"/>
      <c r="IK37" s="147"/>
      <c r="IL37" s="147"/>
      <c r="IM37" s="147"/>
      <c r="IN37" s="147"/>
      <c r="IO37" s="147"/>
      <c r="IP37" s="147"/>
      <c r="IQ37" s="147"/>
      <c r="IR37" s="147"/>
      <c r="IS37" s="147"/>
      <c r="IT37" s="147"/>
      <c r="IU37" s="147"/>
      <c r="IV37" s="147"/>
      <c r="IW37" s="147"/>
      <c r="IX37" s="147"/>
      <c r="IY37" s="147"/>
      <c r="IZ37" s="147"/>
      <c r="JA37" s="147"/>
      <c r="JB37" s="147"/>
      <c r="JC37" s="147"/>
      <c r="JD37" s="147"/>
      <c r="JE37" s="147"/>
      <c r="JF37" s="147"/>
      <c r="JG37" s="147"/>
      <c r="JH37" s="147"/>
      <c r="JI37" s="147"/>
      <c r="JJ37" s="147"/>
      <c r="JK37" s="147"/>
      <c r="JL37" s="147"/>
      <c r="JM37" s="147"/>
      <c r="JN37" s="147"/>
      <c r="JO37" s="147"/>
      <c r="JP37" s="147"/>
      <c r="JQ37" s="147"/>
      <c r="JR37" s="147"/>
      <c r="JS37" s="147"/>
      <c r="JT37" s="147"/>
      <c r="JU37" s="147"/>
      <c r="JV37" s="147"/>
      <c r="JW37" s="147"/>
      <c r="JX37" s="147"/>
      <c r="JY37" s="147"/>
      <c r="JZ37" s="147"/>
      <c r="KA37" s="147"/>
      <c r="KB37" s="147"/>
      <c r="KC37" s="147"/>
      <c r="KD37" s="147"/>
      <c r="KE37" s="147"/>
      <c r="KF37" s="147"/>
      <c r="KG37" s="147"/>
      <c r="KH37" s="147"/>
      <c r="KI37" s="147"/>
      <c r="KJ37" s="147"/>
      <c r="KK37" s="147"/>
      <c r="KL37" s="147"/>
      <c r="KM37" s="147"/>
      <c r="KN37" s="147"/>
      <c r="KO37" s="147"/>
      <c r="KP37" s="147"/>
      <c r="KQ37" s="147"/>
      <c r="KR37" s="147"/>
      <c r="KS37" s="147"/>
      <c r="KT37" s="147"/>
      <c r="KU37" s="147"/>
      <c r="KV37" s="147"/>
      <c r="KW37" s="147"/>
      <c r="KX37" s="147"/>
      <c r="KY37" s="147"/>
      <c r="KZ37" s="147"/>
      <c r="LA37" s="147"/>
      <c r="LB37" s="147"/>
      <c r="LC37" s="147"/>
      <c r="LD37" s="147"/>
      <c r="LE37" s="147"/>
      <c r="LF37" s="147"/>
      <c r="LG37" s="147"/>
      <c r="LH37" s="147"/>
      <c r="LI37" s="147"/>
      <c r="LJ37" s="147"/>
      <c r="LK37" s="147"/>
      <c r="LL37" s="147"/>
      <c r="LM37" s="147"/>
      <c r="LN37" s="147"/>
      <c r="LO37" s="147"/>
      <c r="LP37" s="147"/>
      <c r="LQ37" s="147"/>
      <c r="LR37" s="147"/>
      <c r="LS37" s="147"/>
      <c r="LT37" s="147"/>
      <c r="LU37" s="147"/>
      <c r="LV37" s="147"/>
      <c r="LW37" s="147"/>
      <c r="LX37" s="147"/>
      <c r="LY37" s="147"/>
      <c r="LZ37" s="147"/>
      <c r="MA37" s="147"/>
      <c r="MB37" s="147"/>
      <c r="MC37" s="147"/>
      <c r="MD37" s="147"/>
      <c r="ME37" s="147"/>
      <c r="MF37" s="147"/>
      <c r="MG37" s="147"/>
      <c r="MH37" s="147"/>
      <c r="MI37" s="147"/>
      <c r="MJ37" s="147"/>
      <c r="MK37" s="147"/>
      <c r="ML37" s="147"/>
      <c r="MM37" s="147"/>
      <c r="MN37" s="147"/>
      <c r="MO37" s="147"/>
      <c r="MP37" s="147"/>
      <c r="MQ37" s="147"/>
      <c r="MR37" s="147"/>
      <c r="MS37" s="147"/>
      <c r="MT37" s="147"/>
      <c r="MU37" s="147"/>
      <c r="MV37" s="147"/>
      <c r="MW37" s="147"/>
      <c r="MX37" s="147"/>
      <c r="MY37" s="147"/>
      <c r="MZ37" s="147"/>
      <c r="NA37" s="147"/>
      <c r="NB37" s="147"/>
      <c r="NC37" s="147"/>
      <c r="ND37" s="147"/>
      <c r="NE37" s="147"/>
      <c r="NF37" s="147"/>
      <c r="NG37" s="147"/>
      <c r="NH37" s="147"/>
      <c r="NI37" s="147"/>
      <c r="NJ37" s="147"/>
      <c r="NK37" s="147"/>
      <c r="NL37" s="147"/>
      <c r="NM37" s="147"/>
      <c r="NN37" s="147"/>
      <c r="NO37" s="147"/>
      <c r="NP37" s="147"/>
      <c r="NQ37" s="147"/>
      <c r="NR37" s="147"/>
      <c r="NS37" s="147"/>
      <c r="NT37" s="147"/>
      <c r="NU37" s="147"/>
      <c r="NV37" s="147"/>
      <c r="NW37" s="147"/>
      <c r="NX37" s="147"/>
      <c r="NY37" s="147"/>
      <c r="NZ37" s="147"/>
      <c r="OA37" s="147"/>
      <c r="OB37" s="147"/>
      <c r="OC37" s="147"/>
      <c r="OD37" s="147"/>
      <c r="OE37" s="147"/>
      <c r="OF37" s="147"/>
      <c r="OG37" s="147"/>
      <c r="OH37" s="147"/>
      <c r="OI37" s="147"/>
      <c r="OJ37" s="147"/>
      <c r="OK37" s="147"/>
      <c r="OL37" s="147"/>
      <c r="OM37" s="147"/>
      <c r="ON37" s="147"/>
      <c r="OO37" s="147"/>
      <c r="OP37" s="147"/>
      <c r="OQ37" s="147"/>
      <c r="OR37" s="147"/>
      <c r="OS37" s="147"/>
      <c r="OT37" s="147"/>
      <c r="OU37" s="147"/>
      <c r="OV37" s="147"/>
      <c r="OW37" s="147"/>
      <c r="OX37" s="147"/>
      <c r="OY37" s="147"/>
      <c r="OZ37" s="147"/>
      <c r="PA37" s="147"/>
      <c r="PB37" s="147"/>
      <c r="PC37" s="147"/>
      <c r="PD37" s="147"/>
      <c r="PE37" s="147"/>
      <c r="PF37" s="147"/>
      <c r="PG37" s="147"/>
      <c r="PH37" s="147"/>
      <c r="PI37" s="147"/>
      <c r="PJ37" s="147"/>
      <c r="PK37" s="147"/>
      <c r="PL37" s="147"/>
      <c r="PM37" s="147"/>
      <c r="PN37" s="147"/>
      <c r="PO37" s="147"/>
      <c r="PP37" s="147"/>
      <c r="PQ37" s="147"/>
      <c r="PR37" s="147"/>
      <c r="PS37" s="147"/>
      <c r="PT37" s="147"/>
      <c r="PU37" s="147"/>
      <c r="PV37" s="147"/>
      <c r="PW37" s="147"/>
      <c r="PX37" s="147"/>
      <c r="PY37" s="147"/>
      <c r="PZ37" s="147"/>
      <c r="QA37" s="147"/>
      <c r="QB37" s="147"/>
      <c r="QC37" s="147"/>
      <c r="QD37" s="147"/>
      <c r="QE37" s="147"/>
      <c r="QF37" s="147"/>
      <c r="QG37" s="147"/>
      <c r="QH37" s="147"/>
      <c r="QI37" s="147"/>
      <c r="QJ37" s="147"/>
      <c r="QK37" s="147"/>
      <c r="QL37" s="147"/>
      <c r="QM37" s="147"/>
      <c r="QN37" s="147"/>
      <c r="QO37" s="147"/>
      <c r="QP37" s="147"/>
      <c r="QQ37" s="147"/>
      <c r="QR37" s="147"/>
      <c r="QS37" s="147"/>
      <c r="QT37" s="147"/>
      <c r="QU37" s="147"/>
      <c r="QV37" s="147"/>
      <c r="QW37" s="147"/>
      <c r="QX37" s="147"/>
      <c r="QY37" s="147"/>
      <c r="QZ37" s="147"/>
      <c r="RA37" s="147"/>
      <c r="RB37" s="147"/>
      <c r="RC37" s="147"/>
      <c r="RD37" s="147"/>
      <c r="RE37" s="147"/>
      <c r="RF37" s="147"/>
      <c r="RG37" s="147"/>
      <c r="RH37" s="147"/>
      <c r="RI37" s="147"/>
      <c r="RJ37" s="147"/>
      <c r="RK37" s="147"/>
      <c r="RL37" s="147"/>
      <c r="RM37" s="147"/>
      <c r="RN37" s="147"/>
      <c r="RO37" s="147"/>
      <c r="RP37" s="147"/>
      <c r="RQ37" s="147"/>
      <c r="RR37" s="147"/>
      <c r="RS37" s="147"/>
      <c r="RT37" s="147"/>
      <c r="RU37" s="147"/>
      <c r="RV37" s="147"/>
      <c r="RW37" s="147"/>
      <c r="RX37" s="147"/>
      <c r="RY37" s="147"/>
      <c r="RZ37" s="147"/>
      <c r="SA37" s="147"/>
      <c r="SB37" s="147"/>
      <c r="SC37" s="147"/>
      <c r="SD37" s="147"/>
      <c r="SE37" s="147"/>
      <c r="SF37" s="147"/>
      <c r="SG37" s="147"/>
      <c r="SH37" s="147"/>
      <c r="SI37" s="147"/>
      <c r="SJ37" s="147"/>
      <c r="SK37" s="147"/>
      <c r="SL37" s="147"/>
      <c r="SM37" s="147"/>
      <c r="SN37" s="147"/>
      <c r="SO37" s="147"/>
      <c r="SP37" s="147"/>
      <c r="SQ37" s="147"/>
      <c r="SR37" s="147"/>
      <c r="SS37" s="147"/>
      <c r="ST37" s="147"/>
      <c r="SU37" s="147"/>
      <c r="SV37" s="147"/>
      <c r="SW37" s="147"/>
      <c r="SX37" s="147"/>
      <c r="SY37" s="147"/>
      <c r="SZ37" s="147"/>
      <c r="TA37" s="147"/>
      <c r="TB37" s="147"/>
      <c r="TC37" s="147"/>
      <c r="TD37" s="147"/>
      <c r="TE37" s="147"/>
      <c r="TF37" s="147"/>
      <c r="TG37" s="147"/>
      <c r="TH37" s="147"/>
      <c r="TI37" s="147"/>
      <c r="TJ37" s="147"/>
      <c r="TK37" s="147"/>
      <c r="TL37" s="147"/>
      <c r="TM37" s="147"/>
      <c r="TN37" s="147"/>
      <c r="TO37" s="147"/>
      <c r="TP37" s="147"/>
      <c r="TQ37" s="147"/>
      <c r="TR37" s="147"/>
      <c r="TS37" s="147"/>
      <c r="TT37" s="147"/>
      <c r="TU37" s="147"/>
      <c r="TV37" s="147"/>
      <c r="TW37" s="147"/>
      <c r="TX37" s="147"/>
      <c r="TY37" s="147"/>
      <c r="TZ37" s="147"/>
      <c r="UA37" s="147"/>
      <c r="UB37" s="147"/>
      <c r="UC37" s="147"/>
      <c r="UD37" s="147"/>
      <c r="UE37" s="147"/>
      <c r="UF37" s="147"/>
      <c r="UG37" s="147"/>
      <c r="UH37" s="147"/>
      <c r="UI37" s="147"/>
      <c r="UJ37" s="147"/>
      <c r="UK37" s="147"/>
      <c r="UL37" s="147"/>
      <c r="UM37" s="147"/>
      <c r="UN37" s="147"/>
      <c r="UO37" s="147"/>
      <c r="UP37" s="147"/>
      <c r="UQ37" s="147"/>
      <c r="UR37" s="147"/>
      <c r="US37" s="147"/>
      <c r="UT37" s="147"/>
      <c r="UU37" s="147"/>
      <c r="UV37" s="147"/>
      <c r="UW37" s="147"/>
      <c r="UX37" s="147"/>
      <c r="UY37" s="147"/>
      <c r="UZ37" s="147"/>
      <c r="VA37" s="147"/>
      <c r="VB37" s="147"/>
      <c r="VC37" s="147"/>
      <c r="VD37" s="147"/>
      <c r="VE37" s="147"/>
      <c r="VF37" s="147"/>
      <c r="VG37" s="147"/>
      <c r="VH37" s="147"/>
      <c r="VI37" s="147"/>
      <c r="VJ37" s="147"/>
      <c r="VK37" s="147"/>
      <c r="VL37" s="147"/>
      <c r="VM37" s="147"/>
      <c r="VN37" s="147"/>
      <c r="VO37" s="147"/>
      <c r="VP37" s="147"/>
      <c r="VQ37" s="147"/>
      <c r="VR37" s="147"/>
      <c r="VS37" s="147"/>
      <c r="VT37" s="147"/>
      <c r="VU37" s="147"/>
      <c r="VV37" s="147"/>
      <c r="VW37" s="147"/>
      <c r="VX37" s="147"/>
      <c r="VY37" s="147"/>
      <c r="VZ37" s="147"/>
      <c r="WA37" s="147"/>
      <c r="WB37" s="147"/>
      <c r="WC37" s="147"/>
      <c r="WD37" s="147"/>
      <c r="WE37" s="147"/>
      <c r="WF37" s="147"/>
      <c r="WG37" s="147"/>
      <c r="WH37" s="147"/>
      <c r="WI37" s="147"/>
      <c r="WJ37" s="147"/>
      <c r="WK37" s="147"/>
      <c r="WL37" s="147"/>
      <c r="WM37" s="147"/>
      <c r="WN37" s="147"/>
      <c r="WO37" s="147"/>
      <c r="WP37" s="147"/>
      <c r="WQ37" s="147"/>
      <c r="WR37" s="147"/>
      <c r="WS37" s="147"/>
      <c r="WT37" s="147"/>
      <c r="WU37" s="147"/>
      <c r="WV37" s="147"/>
      <c r="WW37" s="147"/>
      <c r="WX37" s="147"/>
      <c r="WY37" s="147"/>
      <c r="WZ37" s="147"/>
      <c r="XA37" s="147"/>
      <c r="XB37" s="147"/>
      <c r="XC37" s="147"/>
      <c r="XD37" s="147"/>
      <c r="XE37" s="147"/>
      <c r="XF37" s="147"/>
      <c r="XG37" s="147"/>
      <c r="XH37" s="147"/>
      <c r="XI37" s="147"/>
      <c r="XJ37" s="147"/>
      <c r="XK37" s="147"/>
      <c r="XL37" s="147"/>
      <c r="XM37" s="147"/>
      <c r="XN37" s="147"/>
      <c r="XO37" s="147"/>
      <c r="XP37" s="147"/>
      <c r="XQ37" s="147"/>
      <c r="XR37" s="147"/>
      <c r="XS37" s="147"/>
      <c r="XT37" s="147"/>
      <c r="XU37" s="147"/>
      <c r="XV37" s="147"/>
      <c r="XW37" s="147"/>
      <c r="XX37" s="147"/>
      <c r="XY37" s="147"/>
      <c r="XZ37" s="147"/>
      <c r="YA37" s="147"/>
      <c r="YB37" s="147"/>
      <c r="YC37" s="147"/>
      <c r="YD37" s="147"/>
      <c r="YE37" s="147"/>
      <c r="YF37" s="147"/>
      <c r="YG37" s="147"/>
      <c r="YH37" s="147"/>
      <c r="YI37" s="147"/>
      <c r="YJ37" s="147"/>
      <c r="YK37" s="147"/>
      <c r="YL37" s="147"/>
      <c r="YM37" s="147"/>
      <c r="YN37" s="147"/>
      <c r="YO37" s="147"/>
      <c r="YP37" s="147"/>
      <c r="YQ37" s="147"/>
      <c r="YR37" s="147"/>
      <c r="YS37" s="147"/>
      <c r="YT37" s="147"/>
      <c r="YU37" s="147"/>
      <c r="YV37" s="147"/>
      <c r="YW37" s="147"/>
      <c r="YX37" s="147"/>
      <c r="YY37" s="147"/>
      <c r="YZ37" s="147"/>
      <c r="ZA37" s="147"/>
      <c r="ZB37" s="147"/>
      <c r="ZC37" s="147"/>
      <c r="ZD37" s="147"/>
      <c r="ZE37" s="147"/>
      <c r="ZF37" s="147"/>
      <c r="ZG37" s="147"/>
      <c r="ZH37" s="147"/>
      <c r="ZI37" s="147"/>
      <c r="ZJ37" s="147"/>
      <c r="ZK37" s="147"/>
      <c r="ZL37" s="147"/>
      <c r="ZM37" s="147"/>
      <c r="ZN37" s="147"/>
      <c r="ZO37" s="147"/>
      <c r="ZP37" s="147"/>
      <c r="ZQ37" s="147"/>
      <c r="ZR37" s="147"/>
      <c r="ZS37" s="147"/>
      <c r="ZT37" s="147"/>
      <c r="ZU37" s="147"/>
      <c r="ZV37" s="147"/>
      <c r="ZW37" s="147"/>
      <c r="ZX37" s="147"/>
      <c r="ZY37" s="147"/>
      <c r="ZZ37" s="147"/>
      <c r="AAA37" s="147"/>
      <c r="AAB37" s="147"/>
      <c r="AAC37" s="147"/>
      <c r="AAD37" s="147"/>
      <c r="AAE37" s="147"/>
      <c r="AAF37" s="147"/>
      <c r="AAG37" s="147"/>
      <c r="AAH37" s="147"/>
      <c r="AAI37" s="147"/>
      <c r="AAJ37" s="147"/>
      <c r="AAK37" s="147"/>
      <c r="AAL37" s="147"/>
      <c r="AAM37" s="147"/>
      <c r="AAN37" s="147"/>
      <c r="AAO37" s="147"/>
      <c r="AAP37" s="147"/>
      <c r="AAQ37" s="147"/>
      <c r="AAR37" s="147"/>
      <c r="AAS37" s="147"/>
      <c r="AAT37" s="147"/>
      <c r="AAU37" s="147"/>
      <c r="AAV37" s="147"/>
      <c r="AAW37" s="147"/>
      <c r="AAX37" s="147"/>
      <c r="AAY37" s="147"/>
      <c r="AAZ37" s="147"/>
      <c r="ABA37" s="147"/>
      <c r="ABB37" s="147"/>
      <c r="ABC37" s="147"/>
      <c r="ABD37" s="147"/>
      <c r="ABE37" s="147"/>
      <c r="ABF37" s="147"/>
      <c r="ABG37" s="147"/>
      <c r="ABH37" s="147"/>
      <c r="ABI37" s="147"/>
      <c r="ABJ37" s="147"/>
      <c r="ABK37" s="147"/>
      <c r="ABL37" s="147"/>
      <c r="ABM37" s="147"/>
      <c r="ABN37" s="147"/>
      <c r="ABO37" s="147"/>
      <c r="ABP37" s="147"/>
      <c r="ABQ37" s="147"/>
      <c r="ABR37" s="147"/>
      <c r="ABS37" s="147"/>
      <c r="ABT37" s="147"/>
      <c r="ABU37" s="147"/>
      <c r="ABV37" s="147"/>
      <c r="ABW37" s="147"/>
      <c r="ABX37" s="147"/>
      <c r="ABY37" s="147"/>
      <c r="ABZ37" s="147"/>
      <c r="ACA37" s="147"/>
      <c r="ACB37" s="147"/>
      <c r="ACC37" s="147"/>
      <c r="ACD37" s="147"/>
      <c r="ACE37" s="147"/>
      <c r="ACF37" s="147"/>
      <c r="ACG37" s="147"/>
      <c r="ACH37" s="147"/>
      <c r="ACI37" s="147"/>
      <c r="ACJ37" s="147"/>
      <c r="ACK37" s="147"/>
      <c r="ACL37" s="147"/>
      <c r="ACM37" s="147"/>
      <c r="ACN37" s="147"/>
      <c r="ACO37" s="147"/>
      <c r="ACP37" s="147"/>
      <c r="ACQ37" s="147"/>
      <c r="ACR37" s="147"/>
      <c r="ACS37" s="147"/>
      <c r="ACT37" s="147"/>
      <c r="ACU37" s="147"/>
      <c r="ACV37" s="147"/>
      <c r="ACW37" s="147"/>
      <c r="ACX37" s="147"/>
      <c r="ACY37" s="147"/>
      <c r="ACZ37" s="147"/>
      <c r="ADA37" s="147"/>
      <c r="ADB37" s="147"/>
      <c r="ADC37" s="147"/>
      <c r="ADD37" s="147"/>
      <c r="ADE37" s="147"/>
      <c r="ADF37" s="147"/>
      <c r="ADG37" s="147"/>
      <c r="ADH37" s="147"/>
      <c r="ADI37" s="147"/>
      <c r="ADJ37" s="147"/>
      <c r="ADK37" s="147"/>
      <c r="ADL37" s="147"/>
      <c r="ADM37" s="147"/>
      <c r="ADN37" s="147"/>
      <c r="ADO37" s="147"/>
      <c r="ADP37" s="147"/>
      <c r="ADQ37" s="147"/>
      <c r="ADR37" s="147"/>
      <c r="ADS37" s="147"/>
      <c r="ADT37" s="147"/>
      <c r="ADU37" s="147"/>
      <c r="ADV37" s="147"/>
      <c r="ADW37" s="147"/>
      <c r="ADX37" s="147"/>
      <c r="ADY37" s="147"/>
      <c r="ADZ37" s="147"/>
      <c r="AEA37" s="147"/>
      <c r="AEB37" s="147"/>
      <c r="AEC37" s="147"/>
      <c r="AED37" s="147"/>
      <c r="AEE37" s="147"/>
      <c r="AEF37" s="147"/>
      <c r="AEG37" s="147"/>
      <c r="AEH37" s="147"/>
      <c r="AEI37" s="147"/>
      <c r="AEJ37" s="147"/>
      <c r="AEK37" s="147"/>
      <c r="AEL37" s="147"/>
      <c r="AEM37" s="147"/>
      <c r="AEN37" s="147"/>
      <c r="AEO37" s="147"/>
      <c r="AEP37" s="147"/>
      <c r="AEQ37" s="147"/>
      <c r="AER37" s="147"/>
      <c r="AES37" s="147"/>
      <c r="AET37" s="147"/>
      <c r="AEU37" s="147"/>
      <c r="AEV37" s="147"/>
      <c r="AEW37" s="147"/>
      <c r="AEX37" s="147"/>
      <c r="AEY37" s="147"/>
      <c r="AEZ37" s="147"/>
      <c r="AFA37" s="147"/>
      <c r="AFB37" s="147"/>
      <c r="AFC37" s="147"/>
      <c r="AFD37" s="147"/>
      <c r="AFE37" s="147"/>
      <c r="AFF37" s="147"/>
      <c r="AFG37" s="147"/>
      <c r="AFH37" s="147"/>
      <c r="AFI37" s="147"/>
      <c r="AFJ37" s="147"/>
      <c r="AFK37" s="147"/>
      <c r="AFL37" s="147"/>
      <c r="AFM37" s="147"/>
      <c r="AFN37" s="147"/>
      <c r="AFO37" s="147"/>
      <c r="AFP37" s="147"/>
      <c r="AFQ37" s="147"/>
      <c r="AFR37" s="147"/>
      <c r="AFS37" s="147"/>
      <c r="AFT37" s="147"/>
      <c r="AFU37" s="147"/>
      <c r="AFV37" s="147"/>
      <c r="AFW37" s="147"/>
      <c r="AFX37" s="147"/>
      <c r="AFY37" s="147"/>
      <c r="AFZ37" s="147"/>
      <c r="AGA37" s="147"/>
      <c r="AGB37" s="147"/>
      <c r="AGC37" s="147"/>
      <c r="AGD37" s="147"/>
      <c r="AGE37" s="147"/>
      <c r="AGF37" s="147"/>
      <c r="AGG37" s="147"/>
      <c r="AGH37" s="147"/>
      <c r="AGI37" s="147"/>
      <c r="AGJ37" s="147"/>
      <c r="AGK37" s="147"/>
      <c r="AGL37" s="147"/>
      <c r="AGM37" s="147"/>
      <c r="AGN37" s="147"/>
      <c r="AGO37" s="147"/>
      <c r="AGP37" s="147"/>
      <c r="AGQ37" s="147"/>
      <c r="AGR37" s="147"/>
      <c r="AGS37" s="147"/>
      <c r="AGT37" s="147"/>
      <c r="AGU37" s="147"/>
      <c r="AGV37" s="147"/>
      <c r="AGW37" s="147"/>
      <c r="AGX37" s="147"/>
      <c r="AGY37" s="147"/>
      <c r="AGZ37" s="147"/>
      <c r="AHA37" s="147"/>
      <c r="AHB37" s="147"/>
      <c r="AHC37" s="147"/>
      <c r="AHD37" s="147"/>
      <c r="AHE37" s="147"/>
      <c r="AHF37" s="147"/>
      <c r="AHG37" s="147"/>
      <c r="AHH37" s="147"/>
      <c r="AHI37" s="147"/>
      <c r="AHJ37" s="147"/>
      <c r="AHK37" s="147"/>
      <c r="AHL37" s="147"/>
      <c r="AHM37" s="147"/>
      <c r="AHN37" s="147"/>
      <c r="AHO37" s="147"/>
      <c r="AHP37" s="147"/>
      <c r="AHQ37" s="147"/>
      <c r="AHR37" s="147"/>
      <c r="AHS37" s="147"/>
      <c r="AHT37" s="147"/>
      <c r="AHU37" s="147"/>
      <c r="AHV37" s="147"/>
      <c r="AHW37" s="147"/>
      <c r="AHX37" s="147"/>
      <c r="AHY37" s="147"/>
      <c r="AHZ37" s="147"/>
      <c r="AIA37" s="147"/>
      <c r="AIB37" s="147"/>
      <c r="AIC37" s="147"/>
      <c r="AID37" s="147"/>
      <c r="AIE37" s="147"/>
      <c r="AIF37" s="147"/>
      <c r="AIG37" s="147"/>
      <c r="AIH37" s="147"/>
      <c r="AII37" s="147"/>
      <c r="AIJ37" s="147"/>
      <c r="AIK37" s="147"/>
      <c r="AIL37" s="147"/>
      <c r="AIM37" s="147"/>
      <c r="AIN37" s="147"/>
      <c r="AIO37" s="147"/>
      <c r="AIP37" s="147"/>
      <c r="AIQ37" s="147"/>
      <c r="AIR37" s="147"/>
      <c r="AIS37" s="147"/>
      <c r="AIT37" s="147"/>
      <c r="AIU37" s="147"/>
    </row>
    <row r="38" spans="1:931">
      <c r="A38" s="147"/>
      <c r="B38" s="147"/>
      <c r="C38" s="164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  <c r="CQ38" s="147"/>
      <c r="CR38" s="147"/>
      <c r="CS38" s="147"/>
      <c r="CT38" s="147"/>
      <c r="CU38" s="147"/>
      <c r="CV38" s="147"/>
      <c r="CW38" s="147"/>
      <c r="CX38" s="147"/>
      <c r="CY38" s="147"/>
      <c r="CZ38" s="147"/>
      <c r="DA38" s="147"/>
      <c r="DB38" s="147"/>
      <c r="DC38" s="147"/>
      <c r="DD38" s="147"/>
      <c r="DE38" s="147"/>
      <c r="DF38" s="147"/>
      <c r="DG38" s="147"/>
      <c r="DH38" s="147"/>
      <c r="DI38" s="147"/>
      <c r="DJ38" s="147"/>
      <c r="DK38" s="147"/>
      <c r="DL38" s="147"/>
      <c r="DM38" s="147"/>
      <c r="DN38" s="147"/>
      <c r="DO38" s="147"/>
      <c r="DP38" s="147"/>
      <c r="DQ38" s="147"/>
      <c r="DR38" s="147"/>
      <c r="DS38" s="147"/>
      <c r="DT38" s="147"/>
      <c r="DU38" s="147"/>
      <c r="DV38" s="147"/>
      <c r="DW38" s="147"/>
      <c r="DX38" s="147"/>
      <c r="DY38" s="147"/>
      <c r="DZ38" s="147"/>
      <c r="EA38" s="147"/>
      <c r="EB38" s="147"/>
      <c r="EC38" s="147"/>
      <c r="ED38" s="147"/>
      <c r="EE38" s="147"/>
      <c r="EF38" s="147"/>
      <c r="EG38" s="147"/>
      <c r="EH38" s="147"/>
      <c r="EI38" s="147"/>
      <c r="EJ38" s="147"/>
      <c r="EK38" s="147"/>
      <c r="EL38" s="147"/>
      <c r="EM38" s="147"/>
      <c r="EN38" s="147"/>
      <c r="EO38" s="147"/>
      <c r="EP38" s="147"/>
      <c r="EQ38" s="147"/>
      <c r="ER38" s="147"/>
      <c r="ES38" s="147"/>
      <c r="ET38" s="147"/>
      <c r="EU38" s="147"/>
      <c r="EV38" s="147"/>
      <c r="EW38" s="147"/>
      <c r="EX38" s="147"/>
      <c r="EY38" s="147"/>
      <c r="EZ38" s="147"/>
      <c r="FA38" s="147"/>
      <c r="FB38" s="147"/>
      <c r="FC38" s="147"/>
      <c r="FD38" s="147"/>
      <c r="FE38" s="147"/>
      <c r="FF38" s="147"/>
      <c r="FG38" s="147"/>
      <c r="FH38" s="147"/>
      <c r="FI38" s="147"/>
      <c r="FJ38" s="147"/>
      <c r="FK38" s="147"/>
      <c r="FL38" s="147"/>
      <c r="FM38" s="147"/>
      <c r="FN38" s="147"/>
      <c r="FO38" s="147"/>
      <c r="FP38" s="147"/>
      <c r="FQ38" s="147"/>
      <c r="FR38" s="147"/>
      <c r="FS38" s="147"/>
      <c r="FT38" s="147"/>
      <c r="FU38" s="147"/>
      <c r="FV38" s="147"/>
      <c r="FW38" s="147"/>
      <c r="FX38" s="147"/>
      <c r="FY38" s="147"/>
      <c r="FZ38" s="147"/>
      <c r="GA38" s="147"/>
      <c r="GB38" s="147"/>
      <c r="GC38" s="147"/>
      <c r="GD38" s="147"/>
      <c r="GE38" s="147"/>
      <c r="GF38" s="147"/>
      <c r="GG38" s="147"/>
      <c r="GH38" s="147"/>
      <c r="GI38" s="147"/>
      <c r="GJ38" s="147"/>
      <c r="GK38" s="147"/>
      <c r="GL38" s="147"/>
      <c r="GM38" s="147"/>
      <c r="GN38" s="147"/>
      <c r="GO38" s="147"/>
      <c r="GP38" s="147"/>
      <c r="GQ38" s="147"/>
      <c r="GR38" s="147"/>
      <c r="GS38" s="147"/>
      <c r="GT38" s="147"/>
      <c r="GU38" s="147"/>
      <c r="GV38" s="147"/>
      <c r="GW38" s="147"/>
      <c r="GX38" s="147"/>
      <c r="GY38" s="147"/>
      <c r="GZ38" s="147"/>
      <c r="HA38" s="147"/>
      <c r="HB38" s="147"/>
      <c r="HC38" s="147"/>
      <c r="HD38" s="147"/>
      <c r="HE38" s="147"/>
      <c r="HF38" s="147"/>
      <c r="HG38" s="147"/>
      <c r="HH38" s="147"/>
      <c r="HI38" s="147"/>
      <c r="HJ38" s="147"/>
      <c r="HK38" s="147"/>
      <c r="HL38" s="147"/>
      <c r="HM38" s="147"/>
      <c r="HN38" s="147"/>
      <c r="HO38" s="147"/>
      <c r="HP38" s="147"/>
      <c r="HQ38" s="147"/>
      <c r="HR38" s="147"/>
      <c r="HS38" s="147"/>
      <c r="HT38" s="147"/>
      <c r="HU38" s="147"/>
      <c r="HV38" s="147"/>
      <c r="HW38" s="147"/>
      <c r="HX38" s="147"/>
      <c r="HY38" s="147"/>
      <c r="HZ38" s="147"/>
      <c r="IA38" s="147"/>
      <c r="IB38" s="147"/>
      <c r="IC38" s="147"/>
      <c r="ID38" s="147"/>
      <c r="IE38" s="147"/>
      <c r="IF38" s="147"/>
      <c r="IG38" s="147"/>
      <c r="IH38" s="147"/>
      <c r="II38" s="147"/>
      <c r="IJ38" s="147"/>
      <c r="IK38" s="147"/>
      <c r="IL38" s="147"/>
      <c r="IM38" s="147"/>
      <c r="IN38" s="147"/>
      <c r="IO38" s="147"/>
      <c r="IP38" s="147"/>
      <c r="IQ38" s="147"/>
      <c r="IR38" s="147"/>
      <c r="IS38" s="147"/>
      <c r="IT38" s="147"/>
      <c r="IU38" s="147"/>
      <c r="IV38" s="147"/>
      <c r="IW38" s="147"/>
      <c r="IX38" s="147"/>
      <c r="IY38" s="147"/>
      <c r="IZ38" s="147"/>
      <c r="JA38" s="147"/>
      <c r="JB38" s="147"/>
      <c r="JC38" s="147"/>
      <c r="JD38" s="147"/>
      <c r="JE38" s="147"/>
      <c r="JF38" s="147"/>
      <c r="JG38" s="147"/>
      <c r="JH38" s="147"/>
      <c r="JI38" s="147"/>
      <c r="JJ38" s="147"/>
      <c r="JK38" s="147"/>
      <c r="JL38" s="147"/>
      <c r="JM38" s="147"/>
      <c r="JN38" s="147"/>
      <c r="JO38" s="147"/>
      <c r="JP38" s="147"/>
      <c r="JQ38" s="147"/>
      <c r="JR38" s="147"/>
      <c r="JS38" s="147"/>
      <c r="JT38" s="147"/>
      <c r="JU38" s="147"/>
      <c r="JV38" s="147"/>
      <c r="JW38" s="147"/>
      <c r="JX38" s="147"/>
      <c r="JY38" s="147"/>
      <c r="JZ38" s="147"/>
      <c r="KA38" s="147"/>
      <c r="KB38" s="147"/>
      <c r="KC38" s="147"/>
      <c r="KD38" s="147"/>
      <c r="KE38" s="147"/>
      <c r="KF38" s="147"/>
      <c r="KG38" s="147"/>
      <c r="KH38" s="147"/>
      <c r="KI38" s="147"/>
      <c r="KJ38" s="147"/>
      <c r="KK38" s="147"/>
      <c r="KL38" s="147"/>
      <c r="KM38" s="147"/>
      <c r="KN38" s="147"/>
      <c r="KO38" s="147"/>
      <c r="KP38" s="147"/>
      <c r="KQ38" s="147"/>
      <c r="KR38" s="147"/>
      <c r="KS38" s="147"/>
      <c r="KT38" s="147"/>
      <c r="KU38" s="147"/>
      <c r="KV38" s="147"/>
      <c r="KW38" s="147"/>
      <c r="KX38" s="147"/>
      <c r="KY38" s="147"/>
      <c r="KZ38" s="147"/>
      <c r="LA38" s="147"/>
      <c r="LB38" s="147"/>
      <c r="LC38" s="147"/>
      <c r="LD38" s="147"/>
      <c r="LE38" s="147"/>
      <c r="LF38" s="147"/>
      <c r="LG38" s="147"/>
      <c r="LH38" s="147"/>
      <c r="LI38" s="147"/>
      <c r="LJ38" s="147"/>
      <c r="LK38" s="147"/>
      <c r="LL38" s="147"/>
      <c r="LM38" s="147"/>
      <c r="LN38" s="147"/>
      <c r="LO38" s="147"/>
      <c r="LP38" s="147"/>
      <c r="LQ38" s="147"/>
      <c r="LR38" s="147"/>
      <c r="LS38" s="147"/>
      <c r="LT38" s="147"/>
      <c r="LU38" s="147"/>
      <c r="LV38" s="147"/>
      <c r="LW38" s="147"/>
      <c r="LX38" s="147"/>
      <c r="LY38" s="147"/>
      <c r="LZ38" s="147"/>
      <c r="MA38" s="147"/>
      <c r="MB38" s="147"/>
      <c r="MC38" s="147"/>
      <c r="MD38" s="147"/>
      <c r="ME38" s="147"/>
      <c r="MF38" s="147"/>
      <c r="MG38" s="147"/>
      <c r="MH38" s="147"/>
      <c r="MI38" s="147"/>
      <c r="MJ38" s="147"/>
      <c r="MK38" s="147"/>
      <c r="ML38" s="147"/>
      <c r="MM38" s="147"/>
      <c r="MN38" s="147"/>
      <c r="MO38" s="147"/>
      <c r="MP38" s="147"/>
      <c r="MQ38" s="147"/>
      <c r="MR38" s="147"/>
      <c r="MS38" s="147"/>
      <c r="MT38" s="147"/>
      <c r="MU38" s="147"/>
      <c r="MV38" s="147"/>
      <c r="MW38" s="147"/>
      <c r="MX38" s="147"/>
      <c r="MY38" s="147"/>
      <c r="MZ38" s="147"/>
      <c r="NA38" s="147"/>
      <c r="NB38" s="147"/>
      <c r="NC38" s="147"/>
      <c r="ND38" s="147"/>
      <c r="NE38" s="147"/>
      <c r="NF38" s="147"/>
      <c r="NG38" s="147"/>
      <c r="NH38" s="147"/>
      <c r="NI38" s="147"/>
      <c r="NJ38" s="147"/>
      <c r="NK38" s="147"/>
      <c r="NL38" s="147"/>
      <c r="NM38" s="147"/>
      <c r="NN38" s="147"/>
      <c r="NO38" s="147"/>
      <c r="NP38" s="147"/>
      <c r="NQ38" s="147"/>
      <c r="NR38" s="147"/>
      <c r="NS38" s="147"/>
      <c r="NT38" s="147"/>
      <c r="NU38" s="147"/>
      <c r="NV38" s="147"/>
      <c r="NW38" s="147"/>
      <c r="NX38" s="147"/>
      <c r="NY38" s="147"/>
      <c r="NZ38" s="147"/>
      <c r="OA38" s="147"/>
      <c r="OB38" s="147"/>
      <c r="OC38" s="147"/>
      <c r="OD38" s="147"/>
      <c r="OE38" s="147"/>
      <c r="OF38" s="147"/>
      <c r="OG38" s="147"/>
      <c r="OH38" s="147"/>
      <c r="OI38" s="147"/>
      <c r="OJ38" s="147"/>
      <c r="OK38" s="147"/>
      <c r="OL38" s="147"/>
      <c r="OM38" s="147"/>
      <c r="ON38" s="147"/>
      <c r="OO38" s="147"/>
      <c r="OP38" s="147"/>
      <c r="OQ38" s="147"/>
      <c r="OR38" s="147"/>
      <c r="OS38" s="147"/>
      <c r="OT38" s="147"/>
      <c r="OU38" s="147"/>
      <c r="OV38" s="147"/>
      <c r="OW38" s="147"/>
      <c r="OX38" s="147"/>
      <c r="OY38" s="147"/>
      <c r="OZ38" s="147"/>
      <c r="PA38" s="147"/>
      <c r="PB38" s="147"/>
      <c r="PC38" s="147"/>
      <c r="PD38" s="147"/>
      <c r="PE38" s="147"/>
      <c r="PF38" s="147"/>
      <c r="PG38" s="147"/>
      <c r="PH38" s="147"/>
      <c r="PI38" s="147"/>
      <c r="PJ38" s="147"/>
      <c r="PK38" s="147"/>
      <c r="PL38" s="147"/>
      <c r="PM38" s="147"/>
      <c r="PN38" s="147"/>
      <c r="PO38" s="147"/>
      <c r="PP38" s="147"/>
      <c r="PQ38" s="147"/>
      <c r="PR38" s="147"/>
      <c r="PS38" s="147"/>
      <c r="PT38" s="147"/>
      <c r="PU38" s="147"/>
      <c r="PV38" s="147"/>
      <c r="PW38" s="147"/>
      <c r="PX38" s="147"/>
      <c r="PY38" s="147"/>
      <c r="PZ38" s="147"/>
      <c r="QA38" s="147"/>
      <c r="QB38" s="147"/>
      <c r="QC38" s="147"/>
      <c r="QD38" s="147"/>
      <c r="QE38" s="147"/>
      <c r="QF38" s="147"/>
      <c r="QG38" s="147"/>
      <c r="QH38" s="147"/>
      <c r="QI38" s="147"/>
      <c r="QJ38" s="147"/>
      <c r="QK38" s="147"/>
      <c r="QL38" s="147"/>
      <c r="QM38" s="147"/>
      <c r="QN38" s="147"/>
      <c r="QO38" s="147"/>
      <c r="QP38" s="147"/>
      <c r="QQ38" s="147"/>
      <c r="QR38" s="147"/>
      <c r="QS38" s="147"/>
      <c r="QT38" s="147"/>
      <c r="QU38" s="147"/>
      <c r="QV38" s="147"/>
      <c r="QW38" s="147"/>
      <c r="QX38" s="147"/>
      <c r="QY38" s="147"/>
      <c r="QZ38" s="147"/>
      <c r="RA38" s="147"/>
      <c r="RB38" s="147"/>
      <c r="RC38" s="147"/>
      <c r="RD38" s="147"/>
      <c r="RE38" s="147"/>
      <c r="RF38" s="147"/>
      <c r="RG38" s="147"/>
      <c r="RH38" s="147"/>
      <c r="RI38" s="147"/>
      <c r="RJ38" s="147"/>
      <c r="RK38" s="147"/>
      <c r="RL38" s="147"/>
      <c r="RM38" s="147"/>
      <c r="RN38" s="147"/>
      <c r="RO38" s="147"/>
      <c r="RP38" s="147"/>
      <c r="RQ38" s="147"/>
      <c r="RR38" s="147"/>
      <c r="RS38" s="147"/>
      <c r="RT38" s="147"/>
      <c r="RU38" s="147"/>
      <c r="RV38" s="147"/>
      <c r="RW38" s="147"/>
      <c r="RX38" s="147"/>
      <c r="RY38" s="147"/>
      <c r="RZ38" s="147"/>
      <c r="SA38" s="147"/>
      <c r="SB38" s="147"/>
      <c r="SC38" s="147"/>
      <c r="SD38" s="147"/>
      <c r="SE38" s="147"/>
      <c r="SF38" s="147"/>
      <c r="SG38" s="147"/>
      <c r="SH38" s="147"/>
      <c r="SI38" s="147"/>
      <c r="SJ38" s="147"/>
      <c r="SK38" s="147"/>
      <c r="SL38" s="147"/>
      <c r="SM38" s="147"/>
      <c r="SN38" s="147"/>
      <c r="SO38" s="147"/>
      <c r="SP38" s="147"/>
      <c r="SQ38" s="147"/>
      <c r="SR38" s="147"/>
      <c r="SS38" s="147"/>
      <c r="ST38" s="147"/>
      <c r="SU38" s="147"/>
      <c r="SV38" s="147"/>
      <c r="SW38" s="147"/>
      <c r="SX38" s="147"/>
      <c r="SY38" s="147"/>
      <c r="SZ38" s="147"/>
      <c r="TA38" s="147"/>
      <c r="TB38" s="147"/>
      <c r="TC38" s="147"/>
      <c r="TD38" s="147"/>
      <c r="TE38" s="147"/>
      <c r="TF38" s="147"/>
      <c r="TG38" s="147"/>
      <c r="TH38" s="147"/>
      <c r="TI38" s="147"/>
      <c r="TJ38" s="147"/>
      <c r="TK38" s="147"/>
      <c r="TL38" s="147"/>
      <c r="TM38" s="147"/>
      <c r="TN38" s="147"/>
      <c r="TO38" s="147"/>
      <c r="TP38" s="147"/>
      <c r="TQ38" s="147"/>
      <c r="TR38" s="147"/>
      <c r="TS38" s="147"/>
      <c r="TT38" s="147"/>
      <c r="TU38" s="147"/>
      <c r="TV38" s="147"/>
      <c r="TW38" s="147"/>
      <c r="TX38" s="147"/>
      <c r="TY38" s="147"/>
      <c r="TZ38" s="147"/>
      <c r="UA38" s="147"/>
      <c r="UB38" s="147"/>
      <c r="UC38" s="147"/>
      <c r="UD38" s="147"/>
      <c r="UE38" s="147"/>
      <c r="UF38" s="147"/>
      <c r="UG38" s="147"/>
      <c r="UH38" s="147"/>
      <c r="UI38" s="147"/>
      <c r="UJ38" s="147"/>
      <c r="UK38" s="147"/>
      <c r="UL38" s="147"/>
      <c r="UM38" s="147"/>
      <c r="UN38" s="147"/>
      <c r="UO38" s="147"/>
      <c r="UP38" s="147"/>
      <c r="UQ38" s="147"/>
      <c r="UR38" s="147"/>
      <c r="US38" s="147"/>
      <c r="UT38" s="147"/>
      <c r="UU38" s="147"/>
      <c r="UV38" s="147"/>
      <c r="UW38" s="147"/>
      <c r="UX38" s="147"/>
      <c r="UY38" s="147"/>
      <c r="UZ38" s="147"/>
      <c r="VA38" s="147"/>
      <c r="VB38" s="147"/>
      <c r="VC38" s="147"/>
      <c r="VD38" s="147"/>
      <c r="VE38" s="147"/>
      <c r="VF38" s="147"/>
      <c r="VG38" s="147"/>
      <c r="VH38" s="147"/>
      <c r="VI38" s="147"/>
      <c r="VJ38" s="147"/>
      <c r="VK38" s="147"/>
      <c r="VL38" s="147"/>
      <c r="VM38" s="147"/>
      <c r="VN38" s="147"/>
      <c r="VO38" s="147"/>
      <c r="VP38" s="147"/>
      <c r="VQ38" s="147"/>
      <c r="VR38" s="147"/>
      <c r="VS38" s="147"/>
      <c r="VT38" s="147"/>
      <c r="VU38" s="147"/>
      <c r="VV38" s="147"/>
      <c r="VW38" s="147"/>
      <c r="VX38" s="147"/>
      <c r="VY38" s="147"/>
      <c r="VZ38" s="147"/>
      <c r="WA38" s="147"/>
      <c r="WB38" s="147"/>
      <c r="WC38" s="147"/>
      <c r="WD38" s="147"/>
      <c r="WE38" s="147"/>
      <c r="WF38" s="147"/>
      <c r="WG38" s="147"/>
      <c r="WH38" s="147"/>
      <c r="WI38" s="147"/>
      <c r="WJ38" s="147"/>
      <c r="WK38" s="147"/>
      <c r="WL38" s="147"/>
      <c r="WM38" s="147"/>
      <c r="WN38" s="147"/>
      <c r="WO38" s="147"/>
      <c r="WP38" s="147"/>
      <c r="WQ38" s="147"/>
      <c r="WR38" s="147"/>
      <c r="WS38" s="147"/>
      <c r="WT38" s="147"/>
      <c r="WU38" s="147"/>
      <c r="WV38" s="147"/>
      <c r="WW38" s="147"/>
      <c r="WX38" s="147"/>
      <c r="WY38" s="147"/>
      <c r="WZ38" s="147"/>
      <c r="XA38" s="147"/>
      <c r="XB38" s="147"/>
      <c r="XC38" s="147"/>
      <c r="XD38" s="147"/>
      <c r="XE38" s="147"/>
      <c r="XF38" s="147"/>
      <c r="XG38" s="147"/>
      <c r="XH38" s="147"/>
      <c r="XI38" s="147"/>
      <c r="XJ38" s="147"/>
      <c r="XK38" s="147"/>
      <c r="XL38" s="147"/>
      <c r="XM38" s="147"/>
      <c r="XN38" s="147"/>
      <c r="XO38" s="147"/>
      <c r="XP38" s="147"/>
      <c r="XQ38" s="147"/>
      <c r="XR38" s="147"/>
      <c r="XS38" s="147"/>
      <c r="XT38" s="147"/>
      <c r="XU38" s="147"/>
      <c r="XV38" s="147"/>
      <c r="XW38" s="147"/>
      <c r="XX38" s="147"/>
      <c r="XY38" s="147"/>
      <c r="XZ38" s="147"/>
      <c r="YA38" s="147"/>
      <c r="YB38" s="147"/>
      <c r="YC38" s="147"/>
      <c r="YD38" s="147"/>
      <c r="YE38" s="147"/>
      <c r="YF38" s="147"/>
      <c r="YG38" s="147"/>
      <c r="YH38" s="147"/>
      <c r="YI38" s="147"/>
      <c r="YJ38" s="147"/>
      <c r="YK38" s="147"/>
      <c r="YL38" s="147"/>
      <c r="YM38" s="147"/>
      <c r="YN38" s="147"/>
      <c r="YO38" s="147"/>
      <c r="YP38" s="147"/>
      <c r="YQ38" s="147"/>
      <c r="YR38" s="147"/>
      <c r="YS38" s="147"/>
      <c r="YT38" s="147"/>
      <c r="YU38" s="147"/>
      <c r="YV38" s="147"/>
      <c r="YW38" s="147"/>
      <c r="YX38" s="147"/>
      <c r="YY38" s="147"/>
      <c r="YZ38" s="147"/>
      <c r="ZA38" s="147"/>
      <c r="ZB38" s="147"/>
      <c r="ZC38" s="147"/>
      <c r="ZD38" s="147"/>
      <c r="ZE38" s="147"/>
      <c r="ZF38" s="147"/>
      <c r="ZG38" s="147"/>
      <c r="ZH38" s="147"/>
      <c r="ZI38" s="147"/>
      <c r="ZJ38" s="147"/>
      <c r="ZK38" s="147"/>
      <c r="ZL38" s="147"/>
      <c r="ZM38" s="147"/>
      <c r="ZN38" s="147"/>
      <c r="ZO38" s="147"/>
      <c r="ZP38" s="147"/>
      <c r="ZQ38" s="147"/>
      <c r="ZR38" s="147"/>
      <c r="ZS38" s="147"/>
      <c r="ZT38" s="147"/>
      <c r="ZU38" s="147"/>
      <c r="ZV38" s="147"/>
      <c r="ZW38" s="147"/>
      <c r="ZX38" s="147"/>
      <c r="ZY38" s="147"/>
      <c r="ZZ38" s="147"/>
      <c r="AAA38" s="147"/>
      <c r="AAB38" s="147"/>
      <c r="AAC38" s="147"/>
      <c r="AAD38" s="147"/>
      <c r="AAE38" s="147"/>
      <c r="AAF38" s="147"/>
      <c r="AAG38" s="147"/>
      <c r="AAH38" s="147"/>
      <c r="AAI38" s="147"/>
      <c r="AAJ38" s="147"/>
      <c r="AAK38" s="147"/>
      <c r="AAL38" s="147"/>
      <c r="AAM38" s="147"/>
      <c r="AAN38" s="147"/>
      <c r="AAO38" s="147"/>
      <c r="AAP38" s="147"/>
      <c r="AAQ38" s="147"/>
      <c r="AAR38" s="147"/>
      <c r="AAS38" s="147"/>
      <c r="AAT38" s="147"/>
      <c r="AAU38" s="147"/>
      <c r="AAV38" s="147"/>
      <c r="AAW38" s="147"/>
      <c r="AAX38" s="147"/>
      <c r="AAY38" s="147"/>
      <c r="AAZ38" s="147"/>
      <c r="ABA38" s="147"/>
      <c r="ABB38" s="147"/>
      <c r="ABC38" s="147"/>
      <c r="ABD38" s="147"/>
      <c r="ABE38" s="147"/>
      <c r="ABF38" s="147"/>
      <c r="ABG38" s="147"/>
      <c r="ABH38" s="147"/>
      <c r="ABI38" s="147"/>
      <c r="ABJ38" s="147"/>
      <c r="ABK38" s="147"/>
      <c r="ABL38" s="147"/>
      <c r="ABM38" s="147"/>
      <c r="ABN38" s="147"/>
      <c r="ABO38" s="147"/>
      <c r="ABP38" s="147"/>
      <c r="ABQ38" s="147"/>
      <c r="ABR38" s="147"/>
      <c r="ABS38" s="147"/>
      <c r="ABT38" s="147"/>
      <c r="ABU38" s="147"/>
      <c r="ABV38" s="147"/>
      <c r="ABW38" s="147"/>
      <c r="ABX38" s="147"/>
      <c r="ABY38" s="147"/>
      <c r="ABZ38" s="147"/>
      <c r="ACA38" s="147"/>
      <c r="ACB38" s="147"/>
      <c r="ACC38" s="147"/>
      <c r="ACD38" s="147"/>
      <c r="ACE38" s="147"/>
      <c r="ACF38" s="147"/>
      <c r="ACG38" s="147"/>
      <c r="ACH38" s="147"/>
      <c r="ACI38" s="147"/>
      <c r="ACJ38" s="147"/>
      <c r="ACK38" s="147"/>
      <c r="ACL38" s="147"/>
      <c r="ACM38" s="147"/>
      <c r="ACN38" s="147"/>
      <c r="ACO38" s="147"/>
      <c r="ACP38" s="147"/>
      <c r="ACQ38" s="147"/>
      <c r="ACR38" s="147"/>
      <c r="ACS38" s="147"/>
      <c r="ACT38" s="147"/>
      <c r="ACU38" s="147"/>
      <c r="ACV38" s="147"/>
      <c r="ACW38" s="147"/>
      <c r="ACX38" s="147"/>
      <c r="ACY38" s="147"/>
      <c r="ACZ38" s="147"/>
      <c r="ADA38" s="147"/>
      <c r="ADB38" s="147"/>
      <c r="ADC38" s="147"/>
      <c r="ADD38" s="147"/>
      <c r="ADE38" s="147"/>
      <c r="ADF38" s="147"/>
      <c r="ADG38" s="147"/>
      <c r="ADH38" s="147"/>
      <c r="ADI38" s="147"/>
      <c r="ADJ38" s="147"/>
      <c r="ADK38" s="147"/>
      <c r="ADL38" s="147"/>
      <c r="ADM38" s="147"/>
      <c r="ADN38" s="147"/>
      <c r="ADO38" s="147"/>
      <c r="ADP38" s="147"/>
      <c r="ADQ38" s="147"/>
      <c r="ADR38" s="147"/>
      <c r="ADS38" s="147"/>
      <c r="ADT38" s="147"/>
      <c r="ADU38" s="147"/>
      <c r="ADV38" s="147"/>
      <c r="ADW38" s="147"/>
      <c r="ADX38" s="147"/>
      <c r="ADY38" s="147"/>
      <c r="ADZ38" s="147"/>
      <c r="AEA38" s="147"/>
      <c r="AEB38" s="147"/>
      <c r="AEC38" s="147"/>
      <c r="AED38" s="147"/>
      <c r="AEE38" s="147"/>
      <c r="AEF38" s="147"/>
      <c r="AEG38" s="147"/>
      <c r="AEH38" s="147"/>
      <c r="AEI38" s="147"/>
      <c r="AEJ38" s="147"/>
      <c r="AEK38" s="147"/>
      <c r="AEL38" s="147"/>
      <c r="AEM38" s="147"/>
      <c r="AEN38" s="147"/>
      <c r="AEO38" s="147"/>
      <c r="AEP38" s="147"/>
      <c r="AEQ38" s="147"/>
      <c r="AER38" s="147"/>
      <c r="AES38" s="147"/>
      <c r="AET38" s="147"/>
      <c r="AEU38" s="147"/>
      <c r="AEV38" s="147"/>
      <c r="AEW38" s="147"/>
      <c r="AEX38" s="147"/>
      <c r="AEY38" s="147"/>
      <c r="AEZ38" s="147"/>
      <c r="AFA38" s="147"/>
      <c r="AFB38" s="147"/>
      <c r="AFC38" s="147"/>
      <c r="AFD38" s="147"/>
      <c r="AFE38" s="147"/>
      <c r="AFF38" s="147"/>
      <c r="AFG38" s="147"/>
      <c r="AFH38" s="147"/>
      <c r="AFI38" s="147"/>
      <c r="AFJ38" s="147"/>
      <c r="AFK38" s="147"/>
      <c r="AFL38" s="147"/>
      <c r="AFM38" s="147"/>
      <c r="AFN38" s="147"/>
      <c r="AFO38" s="147"/>
      <c r="AFP38" s="147"/>
      <c r="AFQ38" s="147"/>
      <c r="AFR38" s="147"/>
      <c r="AFS38" s="147"/>
      <c r="AFT38" s="147"/>
      <c r="AFU38" s="147"/>
      <c r="AFV38" s="147"/>
      <c r="AFW38" s="147"/>
      <c r="AFX38" s="147"/>
      <c r="AFY38" s="147"/>
      <c r="AFZ38" s="147"/>
      <c r="AGA38" s="147"/>
      <c r="AGB38" s="147"/>
      <c r="AGC38" s="147"/>
      <c r="AGD38" s="147"/>
      <c r="AGE38" s="147"/>
      <c r="AGF38" s="147"/>
      <c r="AGG38" s="147"/>
      <c r="AGH38" s="147"/>
      <c r="AGI38" s="147"/>
      <c r="AGJ38" s="147"/>
      <c r="AGK38" s="147"/>
      <c r="AGL38" s="147"/>
      <c r="AGM38" s="147"/>
      <c r="AGN38" s="147"/>
      <c r="AGO38" s="147"/>
      <c r="AGP38" s="147"/>
      <c r="AGQ38" s="147"/>
      <c r="AGR38" s="147"/>
      <c r="AGS38" s="147"/>
      <c r="AGT38" s="147"/>
      <c r="AGU38" s="147"/>
      <c r="AGV38" s="147"/>
      <c r="AGW38" s="147"/>
      <c r="AGX38" s="147"/>
      <c r="AGY38" s="147"/>
      <c r="AGZ38" s="147"/>
      <c r="AHA38" s="147"/>
      <c r="AHB38" s="147"/>
      <c r="AHC38" s="147"/>
      <c r="AHD38" s="147"/>
      <c r="AHE38" s="147"/>
      <c r="AHF38" s="147"/>
      <c r="AHG38" s="147"/>
      <c r="AHH38" s="147"/>
      <c r="AHI38" s="147"/>
      <c r="AHJ38" s="147"/>
      <c r="AHK38" s="147"/>
      <c r="AHL38" s="147"/>
      <c r="AHM38" s="147"/>
      <c r="AHN38" s="147"/>
      <c r="AHO38" s="147"/>
      <c r="AHP38" s="147"/>
      <c r="AHQ38" s="147"/>
      <c r="AHR38" s="147"/>
      <c r="AHS38" s="147"/>
      <c r="AHT38" s="147"/>
      <c r="AHU38" s="147"/>
      <c r="AHV38" s="147"/>
      <c r="AHW38" s="147"/>
      <c r="AHX38" s="147"/>
      <c r="AHY38" s="147"/>
      <c r="AHZ38" s="147"/>
      <c r="AIA38" s="147"/>
      <c r="AIB38" s="147"/>
      <c r="AIC38" s="147"/>
      <c r="AID38" s="147"/>
      <c r="AIE38" s="147"/>
      <c r="AIF38" s="147"/>
      <c r="AIG38" s="147"/>
      <c r="AIH38" s="147"/>
      <c r="AII38" s="147"/>
      <c r="AIJ38" s="147"/>
      <c r="AIK38" s="147"/>
      <c r="AIL38" s="147"/>
      <c r="AIM38" s="147"/>
      <c r="AIN38" s="147"/>
      <c r="AIO38" s="147"/>
      <c r="AIP38" s="147"/>
      <c r="AIQ38" s="147"/>
      <c r="AIR38" s="147"/>
      <c r="AIS38" s="147"/>
      <c r="AIT38" s="147"/>
      <c r="AIU38" s="147"/>
    </row>
    <row r="39" spans="1:931">
      <c r="A39" s="147"/>
      <c r="B39" s="147"/>
      <c r="C39" s="164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  <c r="CQ39" s="147"/>
      <c r="CR39" s="147"/>
      <c r="CS39" s="147"/>
      <c r="CT39" s="147"/>
      <c r="CU39" s="147"/>
      <c r="CV39" s="147"/>
      <c r="CW39" s="147"/>
      <c r="CX39" s="147"/>
      <c r="CY39" s="147"/>
      <c r="CZ39" s="147"/>
      <c r="DA39" s="147"/>
      <c r="DB39" s="147"/>
      <c r="DC39" s="147"/>
      <c r="DD39" s="147"/>
      <c r="DE39" s="147"/>
      <c r="DF39" s="147"/>
      <c r="DG39" s="147"/>
      <c r="DH39" s="147"/>
      <c r="DI39" s="147"/>
      <c r="DJ39" s="147"/>
      <c r="DK39" s="147"/>
      <c r="DL39" s="147"/>
      <c r="DM39" s="147"/>
      <c r="DN39" s="147"/>
      <c r="DO39" s="147"/>
      <c r="DP39" s="147"/>
      <c r="DQ39" s="147"/>
      <c r="DR39" s="147"/>
      <c r="DS39" s="147"/>
      <c r="DT39" s="147"/>
      <c r="DU39" s="147"/>
      <c r="DV39" s="147"/>
      <c r="DW39" s="147"/>
      <c r="DX39" s="147"/>
      <c r="DY39" s="147"/>
      <c r="DZ39" s="147"/>
      <c r="EA39" s="147"/>
      <c r="EB39" s="147"/>
      <c r="EC39" s="147"/>
      <c r="ED39" s="147"/>
      <c r="EE39" s="147"/>
      <c r="EF39" s="147"/>
      <c r="EG39" s="147"/>
      <c r="EH39" s="147"/>
      <c r="EI39" s="147"/>
      <c r="EJ39" s="147"/>
      <c r="EK39" s="147"/>
      <c r="EL39" s="147"/>
      <c r="EM39" s="147"/>
      <c r="EN39" s="147"/>
      <c r="EO39" s="147"/>
      <c r="EP39" s="147"/>
      <c r="EQ39" s="147"/>
      <c r="ER39" s="147"/>
      <c r="ES39" s="147"/>
      <c r="ET39" s="147"/>
      <c r="EU39" s="147"/>
      <c r="EV39" s="147"/>
      <c r="EW39" s="147"/>
      <c r="EX39" s="147"/>
      <c r="EY39" s="147"/>
      <c r="EZ39" s="147"/>
      <c r="FA39" s="147"/>
      <c r="FB39" s="147"/>
      <c r="FC39" s="147"/>
      <c r="FD39" s="147"/>
      <c r="FE39" s="147"/>
      <c r="FF39" s="147"/>
      <c r="FG39" s="147"/>
      <c r="FH39" s="147"/>
      <c r="FI39" s="147"/>
      <c r="FJ39" s="147"/>
      <c r="FK39" s="147"/>
      <c r="FL39" s="147"/>
      <c r="FM39" s="147"/>
      <c r="FN39" s="147"/>
      <c r="FO39" s="147"/>
      <c r="FP39" s="147"/>
      <c r="FQ39" s="147"/>
      <c r="FR39" s="147"/>
      <c r="FS39" s="147"/>
      <c r="FT39" s="147"/>
      <c r="FU39" s="147"/>
      <c r="FV39" s="147"/>
      <c r="FW39" s="147"/>
      <c r="FX39" s="147"/>
      <c r="FY39" s="147"/>
      <c r="FZ39" s="147"/>
      <c r="GA39" s="147"/>
      <c r="GB39" s="147"/>
      <c r="GC39" s="147"/>
      <c r="GD39" s="147"/>
      <c r="GE39" s="147"/>
      <c r="GF39" s="147"/>
      <c r="GG39" s="147"/>
      <c r="GH39" s="147"/>
      <c r="GI39" s="147"/>
      <c r="GJ39" s="147"/>
      <c r="GK39" s="147"/>
      <c r="GL39" s="147"/>
      <c r="GM39" s="147"/>
      <c r="GN39" s="147"/>
      <c r="GO39" s="147"/>
      <c r="GP39" s="147"/>
      <c r="GQ39" s="147"/>
      <c r="GR39" s="147"/>
      <c r="GS39" s="147"/>
      <c r="GT39" s="147"/>
      <c r="GU39" s="147"/>
      <c r="GV39" s="147"/>
      <c r="GW39" s="147"/>
      <c r="GX39" s="147"/>
      <c r="GY39" s="147"/>
      <c r="GZ39" s="147"/>
      <c r="HA39" s="147"/>
      <c r="HB39" s="147"/>
      <c r="HC39" s="147"/>
      <c r="HD39" s="147"/>
      <c r="HE39" s="147"/>
      <c r="HF39" s="147"/>
      <c r="HG39" s="147"/>
      <c r="HH39" s="147"/>
      <c r="HI39" s="147"/>
      <c r="HJ39" s="147"/>
      <c r="HK39" s="147"/>
      <c r="HL39" s="147"/>
      <c r="HM39" s="147"/>
      <c r="HN39" s="147"/>
      <c r="HO39" s="147"/>
      <c r="HP39" s="147"/>
      <c r="HQ39" s="147"/>
      <c r="HR39" s="147"/>
      <c r="HS39" s="147"/>
      <c r="HT39" s="147"/>
      <c r="HU39" s="147"/>
      <c r="HV39" s="147"/>
      <c r="HW39" s="147"/>
      <c r="HX39" s="147"/>
      <c r="HY39" s="147"/>
      <c r="HZ39" s="147"/>
      <c r="IA39" s="147"/>
      <c r="IB39" s="147"/>
      <c r="IC39" s="147"/>
      <c r="ID39" s="147"/>
      <c r="IE39" s="147"/>
      <c r="IF39" s="147"/>
      <c r="IG39" s="147"/>
      <c r="IH39" s="147"/>
      <c r="II39" s="147"/>
      <c r="IJ39" s="147"/>
      <c r="IK39" s="147"/>
      <c r="IL39" s="147"/>
      <c r="IM39" s="147"/>
      <c r="IN39" s="147"/>
      <c r="IO39" s="147"/>
      <c r="IP39" s="147"/>
      <c r="IQ39" s="147"/>
      <c r="IR39" s="147"/>
      <c r="IS39" s="147"/>
      <c r="IT39" s="147"/>
      <c r="IU39" s="147"/>
      <c r="IV39" s="147"/>
      <c r="IW39" s="147"/>
      <c r="IX39" s="147"/>
      <c r="IY39" s="147"/>
      <c r="IZ39" s="147"/>
      <c r="JA39" s="147"/>
      <c r="JB39" s="147"/>
      <c r="JC39" s="147"/>
      <c r="JD39" s="147"/>
      <c r="JE39" s="147"/>
      <c r="JF39" s="147"/>
      <c r="JG39" s="147"/>
      <c r="JH39" s="147"/>
      <c r="JI39" s="147"/>
      <c r="JJ39" s="147"/>
      <c r="JK39" s="147"/>
      <c r="JL39" s="147"/>
      <c r="JM39" s="147"/>
      <c r="JN39" s="147"/>
      <c r="JO39" s="147"/>
      <c r="JP39" s="147"/>
      <c r="JQ39" s="147"/>
      <c r="JR39" s="147"/>
      <c r="JS39" s="147"/>
      <c r="JT39" s="147"/>
      <c r="JU39" s="147"/>
      <c r="JV39" s="147"/>
      <c r="JW39" s="147"/>
      <c r="JX39" s="147"/>
      <c r="JY39" s="147"/>
      <c r="JZ39" s="147"/>
      <c r="KA39" s="147"/>
      <c r="KB39" s="147"/>
      <c r="KC39" s="147"/>
      <c r="KD39" s="147"/>
      <c r="KE39" s="147"/>
      <c r="KF39" s="147"/>
      <c r="KG39" s="147"/>
      <c r="KH39" s="147"/>
      <c r="KI39" s="147"/>
      <c r="KJ39" s="147"/>
      <c r="KK39" s="147"/>
      <c r="KL39" s="147"/>
      <c r="KM39" s="147"/>
      <c r="KN39" s="147"/>
      <c r="KO39" s="147"/>
      <c r="KP39" s="147"/>
      <c r="KQ39" s="147"/>
      <c r="KR39" s="147"/>
      <c r="KS39" s="147"/>
      <c r="KT39" s="147"/>
      <c r="KU39" s="147"/>
      <c r="KV39" s="147"/>
      <c r="KW39" s="147"/>
      <c r="KX39" s="147"/>
      <c r="KY39" s="147"/>
      <c r="KZ39" s="147"/>
      <c r="LA39" s="147"/>
      <c r="LB39" s="147"/>
      <c r="LC39" s="147"/>
      <c r="LD39" s="147"/>
      <c r="LE39" s="147"/>
      <c r="LF39" s="147"/>
      <c r="LG39" s="147"/>
      <c r="LH39" s="147"/>
      <c r="LI39" s="147"/>
      <c r="LJ39" s="147"/>
      <c r="LK39" s="147"/>
      <c r="LL39" s="147"/>
      <c r="LM39" s="147"/>
      <c r="LN39" s="147"/>
      <c r="LO39" s="147"/>
      <c r="LP39" s="147"/>
      <c r="LQ39" s="147"/>
      <c r="LR39" s="147"/>
      <c r="LS39" s="147"/>
      <c r="LT39" s="147"/>
      <c r="LU39" s="147"/>
      <c r="LV39" s="147"/>
      <c r="LW39" s="147"/>
      <c r="LX39" s="147"/>
      <c r="LY39" s="147"/>
      <c r="LZ39" s="147"/>
      <c r="MA39" s="147"/>
      <c r="MB39" s="147"/>
      <c r="MC39" s="147"/>
      <c r="MD39" s="147"/>
      <c r="ME39" s="147"/>
      <c r="MF39" s="147"/>
      <c r="MG39" s="147"/>
      <c r="MH39" s="147"/>
      <c r="MI39" s="147"/>
      <c r="MJ39" s="147"/>
      <c r="MK39" s="147"/>
      <c r="ML39" s="147"/>
      <c r="MM39" s="147"/>
      <c r="MN39" s="147"/>
      <c r="MO39" s="147"/>
      <c r="MP39" s="147"/>
      <c r="MQ39" s="147"/>
      <c r="MR39" s="147"/>
      <c r="MS39" s="147"/>
      <c r="MT39" s="147"/>
      <c r="MU39" s="147"/>
      <c r="MV39" s="147"/>
      <c r="MW39" s="147"/>
      <c r="MX39" s="147"/>
      <c r="MY39" s="147"/>
      <c r="MZ39" s="147"/>
      <c r="NA39" s="147"/>
      <c r="NB39" s="147"/>
      <c r="NC39" s="147"/>
      <c r="ND39" s="147"/>
      <c r="NE39" s="147"/>
      <c r="NF39" s="147"/>
      <c r="NG39" s="147"/>
      <c r="NH39" s="147"/>
      <c r="NI39" s="147"/>
      <c r="NJ39" s="147"/>
      <c r="NK39" s="147"/>
      <c r="NL39" s="147"/>
      <c r="NM39" s="147"/>
      <c r="NN39" s="147"/>
      <c r="NO39" s="147"/>
      <c r="NP39" s="147"/>
      <c r="NQ39" s="147"/>
      <c r="NR39" s="147"/>
      <c r="NS39" s="147"/>
      <c r="NT39" s="147"/>
      <c r="NU39" s="147"/>
      <c r="NV39" s="147"/>
      <c r="NW39" s="147"/>
      <c r="NX39" s="147"/>
      <c r="NY39" s="147"/>
      <c r="NZ39" s="147"/>
      <c r="OA39" s="147"/>
      <c r="OB39" s="147"/>
      <c r="OC39" s="147"/>
      <c r="OD39" s="147"/>
      <c r="OE39" s="147"/>
      <c r="OF39" s="147"/>
      <c r="OG39" s="147"/>
      <c r="OH39" s="147"/>
      <c r="OI39" s="147"/>
      <c r="OJ39" s="147"/>
      <c r="OK39" s="147"/>
      <c r="OL39" s="147"/>
      <c r="OM39" s="147"/>
      <c r="ON39" s="147"/>
      <c r="OO39" s="147"/>
      <c r="OP39" s="147"/>
      <c r="OQ39" s="147"/>
      <c r="OR39" s="147"/>
      <c r="OS39" s="147"/>
      <c r="OT39" s="147"/>
      <c r="OU39" s="147"/>
      <c r="OV39" s="147"/>
      <c r="OW39" s="147"/>
      <c r="OX39" s="147"/>
      <c r="OY39" s="147"/>
      <c r="OZ39" s="147"/>
      <c r="PA39" s="147"/>
      <c r="PB39" s="147"/>
      <c r="PC39" s="147"/>
      <c r="PD39" s="147"/>
      <c r="PE39" s="147"/>
      <c r="PF39" s="147"/>
      <c r="PG39" s="147"/>
      <c r="PH39" s="147"/>
      <c r="PI39" s="147"/>
      <c r="PJ39" s="147"/>
      <c r="PK39" s="147"/>
      <c r="PL39" s="147"/>
      <c r="PM39" s="147"/>
      <c r="PN39" s="147"/>
      <c r="PO39" s="147"/>
      <c r="PP39" s="147"/>
      <c r="PQ39" s="147"/>
      <c r="PR39" s="147"/>
      <c r="PS39" s="147"/>
      <c r="PT39" s="147"/>
      <c r="PU39" s="147"/>
      <c r="PV39" s="147"/>
      <c r="PW39" s="147"/>
      <c r="PX39" s="147"/>
      <c r="PY39" s="147"/>
      <c r="PZ39" s="147"/>
      <c r="QA39" s="147"/>
      <c r="QB39" s="147"/>
      <c r="QC39" s="147"/>
      <c r="QD39" s="147"/>
      <c r="QE39" s="147"/>
      <c r="QF39" s="147"/>
      <c r="QG39" s="147"/>
      <c r="QH39" s="147"/>
      <c r="QI39" s="147"/>
      <c r="QJ39" s="147"/>
      <c r="QK39" s="147"/>
      <c r="QL39" s="147"/>
      <c r="QM39" s="147"/>
      <c r="QN39" s="147"/>
      <c r="QO39" s="147"/>
      <c r="QP39" s="147"/>
      <c r="QQ39" s="147"/>
      <c r="QR39" s="147"/>
      <c r="QS39" s="147"/>
      <c r="QT39" s="147"/>
      <c r="QU39" s="147"/>
      <c r="QV39" s="147"/>
      <c r="QW39" s="147"/>
      <c r="QX39" s="147"/>
      <c r="QY39" s="147"/>
      <c r="QZ39" s="147"/>
      <c r="RA39" s="147"/>
      <c r="RB39" s="147"/>
      <c r="RC39" s="147"/>
      <c r="RD39" s="147"/>
      <c r="RE39" s="147"/>
      <c r="RF39" s="147"/>
      <c r="RG39" s="147"/>
      <c r="RH39" s="147"/>
      <c r="RI39" s="147"/>
      <c r="RJ39" s="147"/>
      <c r="RK39" s="147"/>
      <c r="RL39" s="147"/>
      <c r="RM39" s="147"/>
      <c r="RN39" s="147"/>
      <c r="RO39" s="147"/>
      <c r="RP39" s="147"/>
      <c r="RQ39" s="147"/>
      <c r="RR39" s="147"/>
      <c r="RS39" s="147"/>
      <c r="RT39" s="147"/>
      <c r="RU39" s="147"/>
      <c r="RV39" s="147"/>
      <c r="RW39" s="147"/>
      <c r="RX39" s="147"/>
      <c r="RY39" s="147"/>
      <c r="RZ39" s="147"/>
      <c r="SA39" s="147"/>
      <c r="SB39" s="147"/>
      <c r="SC39" s="147"/>
      <c r="SD39" s="147"/>
      <c r="SE39" s="147"/>
      <c r="SF39" s="147"/>
      <c r="SG39" s="147"/>
      <c r="SH39" s="147"/>
      <c r="SI39" s="147"/>
      <c r="SJ39" s="147"/>
      <c r="SK39" s="147"/>
      <c r="SL39" s="147"/>
      <c r="SM39" s="147"/>
      <c r="SN39" s="147"/>
      <c r="SO39" s="147"/>
      <c r="SP39" s="147"/>
      <c r="SQ39" s="147"/>
      <c r="SR39" s="147"/>
      <c r="SS39" s="147"/>
      <c r="ST39" s="147"/>
      <c r="SU39" s="147"/>
      <c r="SV39" s="147"/>
      <c r="SW39" s="147"/>
      <c r="SX39" s="147"/>
      <c r="SY39" s="147"/>
      <c r="SZ39" s="147"/>
      <c r="TA39" s="147"/>
      <c r="TB39" s="147"/>
      <c r="TC39" s="147"/>
      <c r="TD39" s="147"/>
      <c r="TE39" s="147"/>
      <c r="TF39" s="147"/>
      <c r="TG39" s="147"/>
      <c r="TH39" s="147"/>
      <c r="TI39" s="147"/>
      <c r="TJ39" s="147"/>
      <c r="TK39" s="147"/>
      <c r="TL39" s="147"/>
      <c r="TM39" s="147"/>
      <c r="TN39" s="147"/>
      <c r="TO39" s="147"/>
      <c r="TP39" s="147"/>
      <c r="TQ39" s="147"/>
      <c r="TR39" s="147"/>
      <c r="TS39" s="147"/>
      <c r="TT39" s="147"/>
      <c r="TU39" s="147"/>
      <c r="TV39" s="147"/>
      <c r="TW39" s="147"/>
      <c r="TX39" s="147"/>
      <c r="TY39" s="147"/>
      <c r="TZ39" s="147"/>
      <c r="UA39" s="147"/>
      <c r="UB39" s="147"/>
      <c r="UC39" s="147"/>
      <c r="UD39" s="147"/>
      <c r="UE39" s="147"/>
      <c r="UF39" s="147"/>
      <c r="UG39" s="147"/>
      <c r="UH39" s="147"/>
      <c r="UI39" s="147"/>
      <c r="UJ39" s="147"/>
      <c r="UK39" s="147"/>
      <c r="UL39" s="147"/>
      <c r="UM39" s="147"/>
      <c r="UN39" s="147"/>
      <c r="UO39" s="147"/>
      <c r="UP39" s="147"/>
      <c r="UQ39" s="147"/>
      <c r="UR39" s="147"/>
      <c r="US39" s="147"/>
      <c r="UT39" s="147"/>
      <c r="UU39" s="147"/>
      <c r="UV39" s="147"/>
      <c r="UW39" s="147"/>
      <c r="UX39" s="147"/>
      <c r="UY39" s="147"/>
      <c r="UZ39" s="147"/>
      <c r="VA39" s="147"/>
      <c r="VB39" s="147"/>
      <c r="VC39" s="147"/>
      <c r="VD39" s="147"/>
      <c r="VE39" s="147"/>
      <c r="VF39" s="147"/>
      <c r="VG39" s="147"/>
      <c r="VH39" s="147"/>
      <c r="VI39" s="147"/>
      <c r="VJ39" s="147"/>
      <c r="VK39" s="147"/>
      <c r="VL39" s="147"/>
      <c r="VM39" s="147"/>
      <c r="VN39" s="147"/>
      <c r="VO39" s="147"/>
      <c r="VP39" s="147"/>
      <c r="VQ39" s="147"/>
      <c r="VR39" s="147"/>
      <c r="VS39" s="147"/>
      <c r="VT39" s="147"/>
      <c r="VU39" s="147"/>
      <c r="VV39" s="147"/>
      <c r="VW39" s="147"/>
      <c r="VX39" s="147"/>
      <c r="VY39" s="147"/>
      <c r="VZ39" s="147"/>
      <c r="WA39" s="147"/>
      <c r="WB39" s="147"/>
      <c r="WC39" s="147"/>
      <c r="WD39" s="147"/>
      <c r="WE39" s="147"/>
      <c r="WF39" s="147"/>
      <c r="WG39" s="147"/>
      <c r="WH39" s="147"/>
      <c r="WI39" s="147"/>
      <c r="WJ39" s="147"/>
      <c r="WK39" s="147"/>
      <c r="WL39" s="147"/>
      <c r="WM39" s="147"/>
      <c r="WN39" s="147"/>
      <c r="WO39" s="147"/>
      <c r="WP39" s="147"/>
      <c r="WQ39" s="147"/>
      <c r="WR39" s="147"/>
      <c r="WS39" s="147"/>
      <c r="WT39" s="147"/>
      <c r="WU39" s="147"/>
      <c r="WV39" s="147"/>
      <c r="WW39" s="147"/>
      <c r="WX39" s="147"/>
      <c r="WY39" s="147"/>
      <c r="WZ39" s="147"/>
      <c r="XA39" s="147"/>
      <c r="XB39" s="147"/>
      <c r="XC39" s="147"/>
      <c r="XD39" s="147"/>
      <c r="XE39" s="147"/>
      <c r="XF39" s="147"/>
      <c r="XG39" s="147"/>
      <c r="XH39" s="147"/>
      <c r="XI39" s="147"/>
      <c r="XJ39" s="147"/>
      <c r="XK39" s="147"/>
      <c r="XL39" s="147"/>
      <c r="XM39" s="147"/>
      <c r="XN39" s="147"/>
      <c r="XO39" s="147"/>
      <c r="XP39" s="147"/>
      <c r="XQ39" s="147"/>
      <c r="XR39" s="147"/>
      <c r="XS39" s="147"/>
      <c r="XT39" s="147"/>
      <c r="XU39" s="147"/>
      <c r="XV39" s="147"/>
      <c r="XW39" s="147"/>
      <c r="XX39" s="147"/>
      <c r="XY39" s="147"/>
      <c r="XZ39" s="147"/>
      <c r="YA39" s="147"/>
      <c r="YB39" s="147"/>
      <c r="YC39" s="147"/>
      <c r="YD39" s="147"/>
      <c r="YE39" s="147"/>
      <c r="YF39" s="147"/>
      <c r="YG39" s="147"/>
      <c r="YH39" s="147"/>
      <c r="YI39" s="147"/>
      <c r="YJ39" s="147"/>
      <c r="YK39" s="147"/>
      <c r="YL39" s="147"/>
      <c r="YM39" s="147"/>
      <c r="YN39" s="147"/>
      <c r="YO39" s="147"/>
      <c r="YP39" s="147"/>
      <c r="YQ39" s="147"/>
      <c r="YR39" s="147"/>
      <c r="YS39" s="147"/>
      <c r="YT39" s="147"/>
      <c r="YU39" s="147"/>
      <c r="YV39" s="147"/>
      <c r="YW39" s="147"/>
      <c r="YX39" s="147"/>
      <c r="YY39" s="147"/>
      <c r="YZ39" s="147"/>
      <c r="ZA39" s="147"/>
      <c r="ZB39" s="147"/>
      <c r="ZC39" s="147"/>
      <c r="ZD39" s="147"/>
      <c r="ZE39" s="147"/>
      <c r="ZF39" s="147"/>
      <c r="ZG39" s="147"/>
      <c r="ZH39" s="147"/>
      <c r="ZI39" s="147"/>
      <c r="ZJ39" s="147"/>
      <c r="ZK39" s="147"/>
      <c r="ZL39" s="147"/>
      <c r="ZM39" s="147"/>
      <c r="ZN39" s="147"/>
      <c r="ZO39" s="147"/>
      <c r="ZP39" s="147"/>
      <c r="ZQ39" s="147"/>
      <c r="ZR39" s="147"/>
      <c r="ZS39" s="147"/>
      <c r="ZT39" s="147"/>
      <c r="ZU39" s="147"/>
      <c r="ZV39" s="147"/>
      <c r="ZW39" s="147"/>
      <c r="ZX39" s="147"/>
      <c r="ZY39" s="147"/>
      <c r="ZZ39" s="147"/>
      <c r="AAA39" s="147"/>
      <c r="AAB39" s="147"/>
      <c r="AAC39" s="147"/>
      <c r="AAD39" s="147"/>
      <c r="AAE39" s="147"/>
      <c r="AAF39" s="147"/>
      <c r="AAG39" s="147"/>
      <c r="AAH39" s="147"/>
      <c r="AAI39" s="147"/>
      <c r="AAJ39" s="147"/>
      <c r="AAK39" s="147"/>
      <c r="AAL39" s="147"/>
      <c r="AAM39" s="147"/>
      <c r="AAN39" s="147"/>
      <c r="AAO39" s="147"/>
      <c r="AAP39" s="147"/>
      <c r="AAQ39" s="147"/>
      <c r="AAR39" s="147"/>
      <c r="AAS39" s="147"/>
      <c r="AAT39" s="147"/>
      <c r="AAU39" s="147"/>
      <c r="AAV39" s="147"/>
      <c r="AAW39" s="147"/>
      <c r="AAX39" s="147"/>
      <c r="AAY39" s="147"/>
      <c r="AAZ39" s="147"/>
      <c r="ABA39" s="147"/>
      <c r="ABB39" s="147"/>
      <c r="ABC39" s="147"/>
      <c r="ABD39" s="147"/>
      <c r="ABE39" s="147"/>
      <c r="ABF39" s="147"/>
      <c r="ABG39" s="147"/>
      <c r="ABH39" s="147"/>
      <c r="ABI39" s="147"/>
      <c r="ABJ39" s="147"/>
      <c r="ABK39" s="147"/>
      <c r="ABL39" s="147"/>
      <c r="ABM39" s="147"/>
      <c r="ABN39" s="147"/>
      <c r="ABO39" s="147"/>
      <c r="ABP39" s="147"/>
      <c r="ABQ39" s="147"/>
      <c r="ABR39" s="147"/>
      <c r="ABS39" s="147"/>
      <c r="ABT39" s="147"/>
      <c r="ABU39" s="147"/>
      <c r="ABV39" s="147"/>
      <c r="ABW39" s="147"/>
      <c r="ABX39" s="147"/>
      <c r="ABY39" s="147"/>
      <c r="ABZ39" s="147"/>
      <c r="ACA39" s="147"/>
      <c r="ACB39" s="147"/>
      <c r="ACC39" s="147"/>
      <c r="ACD39" s="147"/>
      <c r="ACE39" s="147"/>
      <c r="ACF39" s="147"/>
      <c r="ACG39" s="147"/>
      <c r="ACH39" s="147"/>
      <c r="ACI39" s="147"/>
      <c r="ACJ39" s="147"/>
      <c r="ACK39" s="147"/>
      <c r="ACL39" s="147"/>
      <c r="ACM39" s="147"/>
      <c r="ACN39" s="147"/>
      <c r="ACO39" s="147"/>
      <c r="ACP39" s="147"/>
      <c r="ACQ39" s="147"/>
      <c r="ACR39" s="147"/>
      <c r="ACS39" s="147"/>
      <c r="ACT39" s="147"/>
      <c r="ACU39" s="147"/>
      <c r="ACV39" s="147"/>
      <c r="ACW39" s="147"/>
      <c r="ACX39" s="147"/>
      <c r="ACY39" s="147"/>
      <c r="ACZ39" s="147"/>
      <c r="ADA39" s="147"/>
      <c r="ADB39" s="147"/>
      <c r="ADC39" s="147"/>
      <c r="ADD39" s="147"/>
      <c r="ADE39" s="147"/>
      <c r="ADF39" s="147"/>
      <c r="ADG39" s="147"/>
      <c r="ADH39" s="147"/>
      <c r="ADI39" s="147"/>
      <c r="ADJ39" s="147"/>
      <c r="ADK39" s="147"/>
      <c r="ADL39" s="147"/>
      <c r="ADM39" s="147"/>
      <c r="ADN39" s="147"/>
      <c r="ADO39" s="147"/>
      <c r="ADP39" s="147"/>
      <c r="ADQ39" s="147"/>
      <c r="ADR39" s="147"/>
      <c r="ADS39" s="147"/>
      <c r="ADT39" s="147"/>
      <c r="ADU39" s="147"/>
      <c r="ADV39" s="147"/>
      <c r="ADW39" s="147"/>
      <c r="ADX39" s="147"/>
      <c r="ADY39" s="147"/>
      <c r="ADZ39" s="147"/>
      <c r="AEA39" s="147"/>
      <c r="AEB39" s="147"/>
      <c r="AEC39" s="147"/>
      <c r="AED39" s="147"/>
      <c r="AEE39" s="147"/>
      <c r="AEF39" s="147"/>
      <c r="AEG39" s="147"/>
      <c r="AEH39" s="147"/>
      <c r="AEI39" s="147"/>
      <c r="AEJ39" s="147"/>
      <c r="AEK39" s="147"/>
      <c r="AEL39" s="147"/>
      <c r="AEM39" s="147"/>
      <c r="AEN39" s="147"/>
      <c r="AEO39" s="147"/>
      <c r="AEP39" s="147"/>
      <c r="AEQ39" s="147"/>
      <c r="AER39" s="147"/>
      <c r="AES39" s="147"/>
      <c r="AET39" s="147"/>
      <c r="AEU39" s="147"/>
      <c r="AEV39" s="147"/>
      <c r="AEW39" s="147"/>
      <c r="AEX39" s="147"/>
      <c r="AEY39" s="147"/>
      <c r="AEZ39" s="147"/>
      <c r="AFA39" s="147"/>
      <c r="AFB39" s="147"/>
      <c r="AFC39" s="147"/>
      <c r="AFD39" s="147"/>
      <c r="AFE39" s="147"/>
      <c r="AFF39" s="147"/>
      <c r="AFG39" s="147"/>
      <c r="AFH39" s="147"/>
      <c r="AFI39" s="147"/>
      <c r="AFJ39" s="147"/>
      <c r="AFK39" s="147"/>
      <c r="AFL39" s="147"/>
      <c r="AFM39" s="147"/>
      <c r="AFN39" s="147"/>
      <c r="AFO39" s="147"/>
      <c r="AFP39" s="147"/>
      <c r="AFQ39" s="147"/>
      <c r="AFR39" s="147"/>
      <c r="AFS39" s="147"/>
      <c r="AFT39" s="147"/>
      <c r="AFU39" s="147"/>
      <c r="AFV39" s="147"/>
      <c r="AFW39" s="147"/>
      <c r="AFX39" s="147"/>
      <c r="AFY39" s="147"/>
      <c r="AFZ39" s="147"/>
      <c r="AGA39" s="147"/>
      <c r="AGB39" s="147"/>
      <c r="AGC39" s="147"/>
      <c r="AGD39" s="147"/>
      <c r="AGE39" s="147"/>
      <c r="AGF39" s="147"/>
      <c r="AGG39" s="147"/>
      <c r="AGH39" s="147"/>
      <c r="AGI39" s="147"/>
      <c r="AGJ39" s="147"/>
      <c r="AGK39" s="147"/>
      <c r="AGL39" s="147"/>
      <c r="AGM39" s="147"/>
      <c r="AGN39" s="147"/>
      <c r="AGO39" s="147"/>
      <c r="AGP39" s="147"/>
      <c r="AGQ39" s="147"/>
      <c r="AGR39" s="147"/>
      <c r="AGS39" s="147"/>
      <c r="AGT39" s="147"/>
      <c r="AGU39" s="147"/>
      <c r="AGV39" s="147"/>
      <c r="AGW39" s="147"/>
      <c r="AGX39" s="147"/>
      <c r="AGY39" s="147"/>
      <c r="AGZ39" s="147"/>
      <c r="AHA39" s="147"/>
      <c r="AHB39" s="147"/>
      <c r="AHC39" s="147"/>
      <c r="AHD39" s="147"/>
      <c r="AHE39" s="147"/>
      <c r="AHF39" s="147"/>
      <c r="AHG39" s="147"/>
      <c r="AHH39" s="147"/>
      <c r="AHI39" s="147"/>
      <c r="AHJ39" s="147"/>
      <c r="AHK39" s="147"/>
      <c r="AHL39" s="147"/>
      <c r="AHM39" s="147"/>
      <c r="AHN39" s="147"/>
      <c r="AHO39" s="147"/>
      <c r="AHP39" s="147"/>
      <c r="AHQ39" s="147"/>
      <c r="AHR39" s="147"/>
      <c r="AHS39" s="147"/>
      <c r="AHT39" s="147"/>
      <c r="AHU39" s="147"/>
      <c r="AHV39" s="147"/>
      <c r="AHW39" s="147"/>
      <c r="AHX39" s="147"/>
      <c r="AHY39" s="147"/>
      <c r="AHZ39" s="147"/>
      <c r="AIA39" s="147"/>
      <c r="AIB39" s="147"/>
      <c r="AIC39" s="147"/>
      <c r="AID39" s="147"/>
      <c r="AIE39" s="147"/>
      <c r="AIF39" s="147"/>
      <c r="AIG39" s="147"/>
      <c r="AIH39" s="147"/>
      <c r="AII39" s="147"/>
      <c r="AIJ39" s="147"/>
      <c r="AIK39" s="147"/>
      <c r="AIL39" s="147"/>
      <c r="AIM39" s="147"/>
      <c r="AIN39" s="147"/>
      <c r="AIO39" s="147"/>
      <c r="AIP39" s="147"/>
      <c r="AIQ39" s="147"/>
      <c r="AIR39" s="147"/>
      <c r="AIS39" s="147"/>
      <c r="AIT39" s="147"/>
      <c r="AIU39" s="147"/>
    </row>
    <row r="40" spans="1:931">
      <c r="A40" s="147"/>
      <c r="B40" s="147"/>
      <c r="C40" s="164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7"/>
      <c r="CX40" s="147"/>
      <c r="CY40" s="147"/>
      <c r="CZ40" s="147"/>
      <c r="DA40" s="147"/>
      <c r="DB40" s="147"/>
      <c r="DC40" s="147"/>
      <c r="DD40" s="147"/>
      <c r="DE40" s="147"/>
      <c r="DF40" s="147"/>
      <c r="DG40" s="147"/>
      <c r="DH40" s="147"/>
      <c r="DI40" s="147"/>
      <c r="DJ40" s="147"/>
      <c r="DK40" s="147"/>
      <c r="DL40" s="147"/>
      <c r="DM40" s="147"/>
      <c r="DN40" s="147"/>
      <c r="DO40" s="147"/>
      <c r="DP40" s="147"/>
      <c r="DQ40" s="147"/>
      <c r="DR40" s="147"/>
      <c r="DS40" s="147"/>
      <c r="DT40" s="147"/>
      <c r="DU40" s="147"/>
      <c r="DV40" s="147"/>
      <c r="DW40" s="147"/>
      <c r="DX40" s="147"/>
      <c r="DY40" s="147"/>
      <c r="DZ40" s="147"/>
      <c r="EA40" s="147"/>
      <c r="EB40" s="147"/>
      <c r="EC40" s="147"/>
      <c r="ED40" s="147"/>
      <c r="EE40" s="147"/>
      <c r="EF40" s="147"/>
      <c r="EG40" s="147"/>
      <c r="EH40" s="147"/>
      <c r="EI40" s="147"/>
      <c r="EJ40" s="147"/>
      <c r="EK40" s="147"/>
      <c r="EL40" s="147"/>
      <c r="EM40" s="147"/>
      <c r="EN40" s="147"/>
      <c r="EO40" s="147"/>
      <c r="EP40" s="147"/>
      <c r="EQ40" s="147"/>
      <c r="ER40" s="147"/>
      <c r="ES40" s="147"/>
      <c r="ET40" s="147"/>
      <c r="EU40" s="147"/>
      <c r="EV40" s="147"/>
      <c r="EW40" s="147"/>
      <c r="EX40" s="147"/>
      <c r="EY40" s="147"/>
      <c r="EZ40" s="147"/>
      <c r="FA40" s="147"/>
      <c r="FB40" s="147"/>
      <c r="FC40" s="147"/>
      <c r="FD40" s="147"/>
      <c r="FE40" s="147"/>
      <c r="FF40" s="147"/>
      <c r="FG40" s="147"/>
      <c r="FH40" s="147"/>
      <c r="FI40" s="147"/>
      <c r="FJ40" s="147"/>
      <c r="FK40" s="147"/>
      <c r="FL40" s="147"/>
      <c r="FM40" s="147"/>
      <c r="FN40" s="147"/>
      <c r="FO40" s="147"/>
      <c r="FP40" s="147"/>
      <c r="FQ40" s="147"/>
      <c r="FR40" s="147"/>
      <c r="FS40" s="147"/>
      <c r="FT40" s="147"/>
      <c r="FU40" s="147"/>
      <c r="FV40" s="147"/>
      <c r="FW40" s="147"/>
      <c r="FX40" s="147"/>
      <c r="FY40" s="147"/>
      <c r="FZ40" s="147"/>
      <c r="GA40" s="147"/>
      <c r="GB40" s="147"/>
      <c r="GC40" s="147"/>
      <c r="GD40" s="147"/>
      <c r="GE40" s="147"/>
      <c r="GF40" s="147"/>
      <c r="GG40" s="147"/>
      <c r="GH40" s="147"/>
      <c r="GI40" s="147"/>
      <c r="GJ40" s="147"/>
      <c r="GK40" s="147"/>
      <c r="GL40" s="147"/>
      <c r="GM40" s="147"/>
      <c r="GN40" s="147"/>
      <c r="GO40" s="147"/>
      <c r="GP40" s="147"/>
      <c r="GQ40" s="147"/>
      <c r="GR40" s="147"/>
      <c r="GS40" s="147"/>
      <c r="GT40" s="147"/>
      <c r="GU40" s="147"/>
      <c r="GV40" s="147"/>
      <c r="GW40" s="147"/>
      <c r="GX40" s="147"/>
      <c r="GY40" s="147"/>
      <c r="GZ40" s="147"/>
      <c r="HA40" s="147"/>
      <c r="HB40" s="147"/>
      <c r="HC40" s="147"/>
      <c r="HD40" s="147"/>
      <c r="HE40" s="147"/>
      <c r="HF40" s="147"/>
      <c r="HG40" s="147"/>
      <c r="HH40" s="147"/>
      <c r="HI40" s="147"/>
      <c r="HJ40" s="147"/>
      <c r="HK40" s="147"/>
      <c r="HL40" s="147"/>
      <c r="HM40" s="147"/>
      <c r="HN40" s="147"/>
      <c r="HO40" s="147"/>
      <c r="HP40" s="147"/>
      <c r="HQ40" s="147"/>
      <c r="HR40" s="147"/>
      <c r="HS40" s="147"/>
      <c r="HT40" s="147"/>
      <c r="HU40" s="147"/>
      <c r="HV40" s="147"/>
      <c r="HW40" s="147"/>
      <c r="HX40" s="147"/>
      <c r="HY40" s="147"/>
      <c r="HZ40" s="147"/>
      <c r="IA40" s="147"/>
      <c r="IB40" s="147"/>
      <c r="IC40" s="147"/>
      <c r="ID40" s="147"/>
      <c r="IE40" s="147"/>
      <c r="IF40" s="147"/>
      <c r="IG40" s="147"/>
      <c r="IH40" s="147"/>
      <c r="II40" s="147"/>
      <c r="IJ40" s="147"/>
      <c r="IK40" s="147"/>
      <c r="IL40" s="147"/>
      <c r="IM40" s="147"/>
      <c r="IN40" s="147"/>
      <c r="IO40" s="147"/>
      <c r="IP40" s="147"/>
      <c r="IQ40" s="147"/>
      <c r="IR40" s="147"/>
      <c r="IS40" s="147"/>
      <c r="IT40" s="147"/>
      <c r="IU40" s="147"/>
      <c r="IV40" s="147"/>
      <c r="IW40" s="147"/>
      <c r="IX40" s="147"/>
      <c r="IY40" s="147"/>
      <c r="IZ40" s="147"/>
      <c r="JA40" s="147"/>
      <c r="JB40" s="147"/>
      <c r="JC40" s="147"/>
      <c r="JD40" s="147"/>
      <c r="JE40" s="147"/>
      <c r="JF40" s="147"/>
      <c r="JG40" s="147"/>
      <c r="JH40" s="147"/>
      <c r="JI40" s="147"/>
      <c r="JJ40" s="147"/>
      <c r="JK40" s="147"/>
      <c r="JL40" s="147"/>
      <c r="JM40" s="147"/>
      <c r="JN40" s="147"/>
      <c r="JO40" s="147"/>
      <c r="JP40" s="147"/>
      <c r="JQ40" s="147"/>
      <c r="JR40" s="147"/>
      <c r="JS40" s="147"/>
      <c r="JT40" s="147"/>
      <c r="JU40" s="147"/>
      <c r="JV40" s="147"/>
      <c r="JW40" s="147"/>
      <c r="JX40" s="147"/>
      <c r="JY40" s="147"/>
      <c r="JZ40" s="147"/>
      <c r="KA40" s="147"/>
      <c r="KB40" s="147"/>
      <c r="KC40" s="147"/>
      <c r="KD40" s="147"/>
      <c r="KE40" s="147"/>
      <c r="KF40" s="147"/>
      <c r="KG40" s="147"/>
      <c r="KH40" s="147"/>
      <c r="KI40" s="147"/>
      <c r="KJ40" s="147"/>
      <c r="KK40" s="147"/>
      <c r="KL40" s="147"/>
      <c r="KM40" s="147"/>
      <c r="KN40" s="147"/>
      <c r="KO40" s="147"/>
      <c r="KP40" s="147"/>
      <c r="KQ40" s="147"/>
      <c r="KR40" s="147"/>
      <c r="KS40" s="147"/>
      <c r="KT40" s="147"/>
      <c r="KU40" s="147"/>
      <c r="KV40" s="147"/>
      <c r="KW40" s="147"/>
      <c r="KX40" s="147"/>
      <c r="KY40" s="147"/>
      <c r="KZ40" s="147"/>
      <c r="LA40" s="147"/>
      <c r="LB40" s="147"/>
      <c r="LC40" s="147"/>
      <c r="LD40" s="147"/>
      <c r="LE40" s="147"/>
      <c r="LF40" s="147"/>
      <c r="LG40" s="147"/>
      <c r="LH40" s="147"/>
      <c r="LI40" s="147"/>
      <c r="LJ40" s="147"/>
      <c r="LK40" s="147"/>
      <c r="LL40" s="147"/>
      <c r="LM40" s="147"/>
      <c r="LN40" s="147"/>
      <c r="LO40" s="147"/>
      <c r="LP40" s="147"/>
      <c r="LQ40" s="147"/>
      <c r="LR40" s="147"/>
      <c r="LS40" s="147"/>
      <c r="LT40" s="147"/>
      <c r="LU40" s="147"/>
      <c r="LV40" s="147"/>
      <c r="LW40" s="147"/>
      <c r="LX40" s="147"/>
      <c r="LY40" s="147"/>
      <c r="LZ40" s="147"/>
      <c r="MA40" s="147"/>
      <c r="MB40" s="147"/>
      <c r="MC40" s="147"/>
      <c r="MD40" s="147"/>
      <c r="ME40" s="147"/>
      <c r="MF40" s="147"/>
      <c r="MG40" s="147"/>
      <c r="MH40" s="147"/>
      <c r="MI40" s="147"/>
      <c r="MJ40" s="147"/>
      <c r="MK40" s="147"/>
      <c r="ML40" s="147"/>
      <c r="MM40" s="147"/>
      <c r="MN40" s="147"/>
      <c r="MO40" s="147"/>
      <c r="MP40" s="147"/>
      <c r="MQ40" s="147"/>
      <c r="MR40" s="147"/>
      <c r="MS40" s="147"/>
      <c r="MT40" s="147"/>
      <c r="MU40" s="147"/>
      <c r="MV40" s="147"/>
      <c r="MW40" s="147"/>
      <c r="MX40" s="147"/>
      <c r="MY40" s="147"/>
      <c r="MZ40" s="147"/>
      <c r="NA40" s="147"/>
      <c r="NB40" s="147"/>
      <c r="NC40" s="147"/>
      <c r="ND40" s="147"/>
      <c r="NE40" s="147"/>
      <c r="NF40" s="147"/>
      <c r="NG40" s="147"/>
      <c r="NH40" s="147"/>
      <c r="NI40" s="147"/>
      <c r="NJ40" s="147"/>
      <c r="NK40" s="147"/>
      <c r="NL40" s="147"/>
      <c r="NM40" s="147"/>
      <c r="NN40" s="147"/>
      <c r="NO40" s="147"/>
      <c r="NP40" s="147"/>
      <c r="NQ40" s="147"/>
      <c r="NR40" s="147"/>
      <c r="NS40" s="147"/>
      <c r="NT40" s="147"/>
      <c r="NU40" s="147"/>
      <c r="NV40" s="147"/>
      <c r="NW40" s="147"/>
      <c r="NX40" s="147"/>
      <c r="NY40" s="147"/>
      <c r="NZ40" s="147"/>
      <c r="OA40" s="147"/>
      <c r="OB40" s="147"/>
      <c r="OC40" s="147"/>
      <c r="OD40" s="147"/>
      <c r="OE40" s="147"/>
      <c r="OF40" s="147"/>
      <c r="OG40" s="147"/>
      <c r="OH40" s="147"/>
      <c r="OI40" s="147"/>
      <c r="OJ40" s="147"/>
      <c r="OK40" s="147"/>
      <c r="OL40" s="147"/>
      <c r="OM40" s="147"/>
      <c r="ON40" s="147"/>
      <c r="OO40" s="147"/>
      <c r="OP40" s="147"/>
      <c r="OQ40" s="147"/>
      <c r="OR40" s="147"/>
      <c r="OS40" s="147"/>
      <c r="OT40" s="147"/>
      <c r="OU40" s="147"/>
      <c r="OV40" s="147"/>
      <c r="OW40" s="147"/>
      <c r="OX40" s="147"/>
      <c r="OY40" s="147"/>
      <c r="OZ40" s="147"/>
      <c r="PA40" s="147"/>
      <c r="PB40" s="147"/>
      <c r="PC40" s="147"/>
      <c r="PD40" s="147"/>
      <c r="PE40" s="147"/>
      <c r="PF40" s="147"/>
      <c r="PG40" s="147"/>
      <c r="PH40" s="147"/>
      <c r="PI40" s="147"/>
      <c r="PJ40" s="147"/>
      <c r="PK40" s="147"/>
      <c r="PL40" s="147"/>
      <c r="PM40" s="147"/>
      <c r="PN40" s="147"/>
      <c r="PO40" s="147"/>
      <c r="PP40" s="147"/>
      <c r="PQ40" s="147"/>
      <c r="PR40" s="147"/>
      <c r="PS40" s="147"/>
      <c r="PT40" s="147"/>
      <c r="PU40" s="147"/>
      <c r="PV40" s="147"/>
      <c r="PW40" s="147"/>
      <c r="PX40" s="147"/>
      <c r="PY40" s="147"/>
      <c r="PZ40" s="147"/>
      <c r="QA40" s="147"/>
      <c r="QB40" s="147"/>
      <c r="QC40" s="147"/>
      <c r="QD40" s="147"/>
      <c r="QE40" s="147"/>
      <c r="QF40" s="147"/>
      <c r="QG40" s="147"/>
      <c r="QH40" s="147"/>
      <c r="QI40" s="147"/>
      <c r="QJ40" s="147"/>
      <c r="QK40" s="147"/>
      <c r="QL40" s="147"/>
      <c r="QM40" s="147"/>
      <c r="QN40" s="147"/>
      <c r="QO40" s="147"/>
      <c r="QP40" s="147"/>
      <c r="QQ40" s="147"/>
      <c r="QR40" s="147"/>
      <c r="QS40" s="147"/>
      <c r="QT40" s="147"/>
      <c r="QU40" s="147"/>
      <c r="QV40" s="147"/>
      <c r="QW40" s="147"/>
      <c r="QX40" s="147"/>
      <c r="QY40" s="147"/>
      <c r="QZ40" s="147"/>
      <c r="RA40" s="147"/>
      <c r="RB40" s="147"/>
      <c r="RC40" s="147"/>
      <c r="RD40" s="147"/>
      <c r="RE40" s="147"/>
      <c r="RF40" s="147"/>
      <c r="RG40" s="147"/>
      <c r="RH40" s="147"/>
      <c r="RI40" s="147"/>
      <c r="RJ40" s="147"/>
      <c r="RK40" s="147"/>
      <c r="RL40" s="147"/>
      <c r="RM40" s="147"/>
      <c r="RN40" s="147"/>
      <c r="RO40" s="147"/>
      <c r="RP40" s="147"/>
      <c r="RQ40" s="147"/>
      <c r="RR40" s="147"/>
      <c r="RS40" s="147"/>
      <c r="RT40" s="147"/>
      <c r="RU40" s="147"/>
      <c r="RV40" s="147"/>
      <c r="RW40" s="147"/>
      <c r="RX40" s="147"/>
      <c r="RY40" s="147"/>
      <c r="RZ40" s="147"/>
      <c r="SA40" s="147"/>
      <c r="SB40" s="147"/>
      <c r="SC40" s="147"/>
      <c r="SD40" s="147"/>
      <c r="SE40" s="147"/>
      <c r="SF40" s="147"/>
      <c r="SG40" s="147"/>
      <c r="SH40" s="147"/>
      <c r="SI40" s="147"/>
      <c r="SJ40" s="147"/>
      <c r="SK40" s="147"/>
      <c r="SL40" s="147"/>
      <c r="SM40" s="147"/>
      <c r="SN40" s="147"/>
      <c r="SO40" s="147"/>
      <c r="SP40" s="147"/>
      <c r="SQ40" s="147"/>
      <c r="SR40" s="147"/>
      <c r="SS40" s="147"/>
      <c r="ST40" s="147"/>
      <c r="SU40" s="147"/>
      <c r="SV40" s="147"/>
      <c r="SW40" s="147"/>
      <c r="SX40" s="147"/>
      <c r="SY40" s="147"/>
      <c r="SZ40" s="147"/>
      <c r="TA40" s="147"/>
      <c r="TB40" s="147"/>
      <c r="TC40" s="147"/>
      <c r="TD40" s="147"/>
      <c r="TE40" s="147"/>
      <c r="TF40" s="147"/>
      <c r="TG40" s="147"/>
      <c r="TH40" s="147"/>
      <c r="TI40" s="147"/>
      <c r="TJ40" s="147"/>
      <c r="TK40" s="147"/>
      <c r="TL40" s="147"/>
      <c r="TM40" s="147"/>
      <c r="TN40" s="147"/>
      <c r="TO40" s="147"/>
      <c r="TP40" s="147"/>
      <c r="TQ40" s="147"/>
      <c r="TR40" s="147"/>
      <c r="TS40" s="147"/>
      <c r="TT40" s="147"/>
      <c r="TU40" s="147"/>
      <c r="TV40" s="147"/>
      <c r="TW40" s="147"/>
      <c r="TX40" s="147"/>
      <c r="TY40" s="147"/>
      <c r="TZ40" s="147"/>
      <c r="UA40" s="147"/>
      <c r="UB40" s="147"/>
      <c r="UC40" s="147"/>
      <c r="UD40" s="147"/>
      <c r="UE40" s="147"/>
      <c r="UF40" s="147"/>
      <c r="UG40" s="147"/>
      <c r="UH40" s="147"/>
      <c r="UI40" s="147"/>
      <c r="UJ40" s="147"/>
      <c r="UK40" s="147"/>
      <c r="UL40" s="147"/>
      <c r="UM40" s="147"/>
      <c r="UN40" s="147"/>
      <c r="UO40" s="147"/>
      <c r="UP40" s="147"/>
      <c r="UQ40" s="147"/>
      <c r="UR40" s="147"/>
      <c r="US40" s="147"/>
      <c r="UT40" s="147"/>
      <c r="UU40" s="147"/>
      <c r="UV40" s="147"/>
      <c r="UW40" s="147"/>
      <c r="UX40" s="147"/>
      <c r="UY40" s="147"/>
      <c r="UZ40" s="147"/>
      <c r="VA40" s="147"/>
      <c r="VB40" s="147"/>
      <c r="VC40" s="147"/>
      <c r="VD40" s="147"/>
      <c r="VE40" s="147"/>
      <c r="VF40" s="147"/>
      <c r="VG40" s="147"/>
      <c r="VH40" s="147"/>
      <c r="VI40" s="147"/>
      <c r="VJ40" s="147"/>
      <c r="VK40" s="147"/>
      <c r="VL40" s="147"/>
      <c r="VM40" s="147"/>
      <c r="VN40" s="147"/>
      <c r="VO40" s="147"/>
      <c r="VP40" s="147"/>
      <c r="VQ40" s="147"/>
      <c r="VR40" s="147"/>
      <c r="VS40" s="147"/>
      <c r="VT40" s="147"/>
      <c r="VU40" s="147"/>
      <c r="VV40" s="147"/>
      <c r="VW40" s="147"/>
      <c r="VX40" s="147"/>
      <c r="VY40" s="147"/>
      <c r="VZ40" s="147"/>
      <c r="WA40" s="147"/>
      <c r="WB40" s="147"/>
      <c r="WC40" s="147"/>
      <c r="WD40" s="147"/>
      <c r="WE40" s="147"/>
      <c r="WF40" s="147"/>
      <c r="WG40" s="147"/>
      <c r="WH40" s="147"/>
      <c r="WI40" s="147"/>
      <c r="WJ40" s="147"/>
      <c r="WK40" s="147"/>
      <c r="WL40" s="147"/>
      <c r="WM40" s="147"/>
      <c r="WN40" s="147"/>
      <c r="WO40" s="147"/>
      <c r="WP40" s="147"/>
      <c r="WQ40" s="147"/>
      <c r="WR40" s="147"/>
      <c r="WS40" s="147"/>
      <c r="WT40" s="147"/>
      <c r="WU40" s="147"/>
      <c r="WV40" s="147"/>
      <c r="WW40" s="147"/>
      <c r="WX40" s="147"/>
      <c r="WY40" s="147"/>
      <c r="WZ40" s="147"/>
      <c r="XA40" s="147"/>
      <c r="XB40" s="147"/>
      <c r="XC40" s="147"/>
      <c r="XD40" s="147"/>
      <c r="XE40" s="147"/>
      <c r="XF40" s="147"/>
      <c r="XG40" s="147"/>
      <c r="XH40" s="147"/>
      <c r="XI40" s="147"/>
      <c r="XJ40" s="147"/>
      <c r="XK40" s="147"/>
      <c r="XL40" s="147"/>
      <c r="XM40" s="147"/>
      <c r="XN40" s="147"/>
      <c r="XO40" s="147"/>
      <c r="XP40" s="147"/>
      <c r="XQ40" s="147"/>
      <c r="XR40" s="147"/>
      <c r="XS40" s="147"/>
      <c r="XT40" s="147"/>
      <c r="XU40" s="147"/>
      <c r="XV40" s="147"/>
      <c r="XW40" s="147"/>
      <c r="XX40" s="147"/>
      <c r="XY40" s="147"/>
      <c r="XZ40" s="147"/>
      <c r="YA40" s="147"/>
      <c r="YB40" s="147"/>
      <c r="YC40" s="147"/>
      <c r="YD40" s="147"/>
      <c r="YE40" s="147"/>
      <c r="YF40" s="147"/>
      <c r="YG40" s="147"/>
      <c r="YH40" s="147"/>
      <c r="YI40" s="147"/>
      <c r="YJ40" s="147"/>
      <c r="YK40" s="147"/>
      <c r="YL40" s="147"/>
      <c r="YM40" s="147"/>
      <c r="YN40" s="147"/>
      <c r="YO40" s="147"/>
      <c r="YP40" s="147"/>
      <c r="YQ40" s="147"/>
      <c r="YR40" s="147"/>
      <c r="YS40" s="147"/>
      <c r="YT40" s="147"/>
      <c r="YU40" s="147"/>
      <c r="YV40" s="147"/>
      <c r="YW40" s="147"/>
      <c r="YX40" s="147"/>
      <c r="YY40" s="147"/>
      <c r="YZ40" s="147"/>
      <c r="ZA40" s="147"/>
      <c r="ZB40" s="147"/>
      <c r="ZC40" s="147"/>
      <c r="ZD40" s="147"/>
      <c r="ZE40" s="147"/>
      <c r="ZF40" s="147"/>
      <c r="ZG40" s="147"/>
      <c r="ZH40" s="147"/>
      <c r="ZI40" s="147"/>
      <c r="ZJ40" s="147"/>
      <c r="ZK40" s="147"/>
      <c r="ZL40" s="147"/>
      <c r="ZM40" s="147"/>
      <c r="ZN40" s="147"/>
      <c r="ZO40" s="147"/>
      <c r="ZP40" s="147"/>
      <c r="ZQ40" s="147"/>
      <c r="ZR40" s="147"/>
      <c r="ZS40" s="147"/>
      <c r="ZT40" s="147"/>
      <c r="ZU40" s="147"/>
      <c r="ZV40" s="147"/>
      <c r="ZW40" s="147"/>
      <c r="ZX40" s="147"/>
      <c r="ZY40" s="147"/>
      <c r="ZZ40" s="147"/>
      <c r="AAA40" s="147"/>
      <c r="AAB40" s="147"/>
      <c r="AAC40" s="147"/>
      <c r="AAD40" s="147"/>
      <c r="AAE40" s="147"/>
      <c r="AAF40" s="147"/>
      <c r="AAG40" s="147"/>
      <c r="AAH40" s="147"/>
      <c r="AAI40" s="147"/>
      <c r="AAJ40" s="147"/>
      <c r="AAK40" s="147"/>
      <c r="AAL40" s="147"/>
      <c r="AAM40" s="147"/>
      <c r="AAN40" s="147"/>
      <c r="AAO40" s="147"/>
      <c r="AAP40" s="147"/>
      <c r="AAQ40" s="147"/>
      <c r="AAR40" s="147"/>
      <c r="AAS40" s="147"/>
      <c r="AAT40" s="147"/>
      <c r="AAU40" s="147"/>
      <c r="AAV40" s="147"/>
      <c r="AAW40" s="147"/>
      <c r="AAX40" s="147"/>
      <c r="AAY40" s="147"/>
      <c r="AAZ40" s="147"/>
      <c r="ABA40" s="147"/>
      <c r="ABB40" s="147"/>
      <c r="ABC40" s="147"/>
      <c r="ABD40" s="147"/>
      <c r="ABE40" s="147"/>
      <c r="ABF40" s="147"/>
      <c r="ABG40" s="147"/>
      <c r="ABH40" s="147"/>
      <c r="ABI40" s="147"/>
      <c r="ABJ40" s="147"/>
      <c r="ABK40" s="147"/>
      <c r="ABL40" s="147"/>
      <c r="ABM40" s="147"/>
      <c r="ABN40" s="147"/>
      <c r="ABO40" s="147"/>
      <c r="ABP40" s="147"/>
      <c r="ABQ40" s="147"/>
      <c r="ABR40" s="147"/>
      <c r="ABS40" s="147"/>
      <c r="ABT40" s="147"/>
      <c r="ABU40" s="147"/>
      <c r="ABV40" s="147"/>
      <c r="ABW40" s="147"/>
      <c r="ABX40" s="147"/>
      <c r="ABY40" s="147"/>
      <c r="ABZ40" s="147"/>
      <c r="ACA40" s="147"/>
      <c r="ACB40" s="147"/>
      <c r="ACC40" s="147"/>
      <c r="ACD40" s="147"/>
      <c r="ACE40" s="147"/>
      <c r="ACF40" s="147"/>
      <c r="ACG40" s="147"/>
      <c r="ACH40" s="147"/>
      <c r="ACI40" s="147"/>
      <c r="ACJ40" s="147"/>
      <c r="ACK40" s="147"/>
      <c r="ACL40" s="147"/>
      <c r="ACM40" s="147"/>
      <c r="ACN40" s="147"/>
      <c r="ACO40" s="147"/>
      <c r="ACP40" s="147"/>
      <c r="ACQ40" s="147"/>
      <c r="ACR40" s="147"/>
      <c r="ACS40" s="147"/>
      <c r="ACT40" s="147"/>
      <c r="ACU40" s="147"/>
      <c r="ACV40" s="147"/>
      <c r="ACW40" s="147"/>
      <c r="ACX40" s="147"/>
      <c r="ACY40" s="147"/>
      <c r="ACZ40" s="147"/>
      <c r="ADA40" s="147"/>
      <c r="ADB40" s="147"/>
      <c r="ADC40" s="147"/>
      <c r="ADD40" s="147"/>
      <c r="ADE40" s="147"/>
      <c r="ADF40" s="147"/>
      <c r="ADG40" s="147"/>
      <c r="ADH40" s="147"/>
      <c r="ADI40" s="147"/>
      <c r="ADJ40" s="147"/>
      <c r="ADK40" s="147"/>
      <c r="ADL40" s="147"/>
      <c r="ADM40" s="147"/>
      <c r="ADN40" s="147"/>
      <c r="ADO40" s="147"/>
      <c r="ADP40" s="147"/>
      <c r="ADQ40" s="147"/>
      <c r="ADR40" s="147"/>
      <c r="ADS40" s="147"/>
      <c r="ADT40" s="147"/>
      <c r="ADU40" s="147"/>
      <c r="ADV40" s="147"/>
      <c r="ADW40" s="147"/>
      <c r="ADX40" s="147"/>
      <c r="ADY40" s="147"/>
      <c r="ADZ40" s="147"/>
      <c r="AEA40" s="147"/>
      <c r="AEB40" s="147"/>
      <c r="AEC40" s="147"/>
      <c r="AED40" s="147"/>
      <c r="AEE40" s="147"/>
      <c r="AEF40" s="147"/>
      <c r="AEG40" s="147"/>
      <c r="AEH40" s="147"/>
      <c r="AEI40" s="147"/>
      <c r="AEJ40" s="147"/>
      <c r="AEK40" s="147"/>
      <c r="AEL40" s="147"/>
      <c r="AEM40" s="147"/>
      <c r="AEN40" s="147"/>
      <c r="AEO40" s="147"/>
      <c r="AEP40" s="147"/>
      <c r="AEQ40" s="147"/>
      <c r="AER40" s="147"/>
      <c r="AES40" s="147"/>
      <c r="AET40" s="147"/>
      <c r="AEU40" s="147"/>
      <c r="AEV40" s="147"/>
      <c r="AEW40" s="147"/>
      <c r="AEX40" s="147"/>
      <c r="AEY40" s="147"/>
      <c r="AEZ40" s="147"/>
      <c r="AFA40" s="147"/>
      <c r="AFB40" s="147"/>
      <c r="AFC40" s="147"/>
      <c r="AFD40" s="147"/>
      <c r="AFE40" s="147"/>
      <c r="AFF40" s="147"/>
      <c r="AFG40" s="147"/>
      <c r="AFH40" s="147"/>
      <c r="AFI40" s="147"/>
      <c r="AFJ40" s="147"/>
      <c r="AFK40" s="147"/>
      <c r="AFL40" s="147"/>
      <c r="AFM40" s="147"/>
      <c r="AFN40" s="147"/>
      <c r="AFO40" s="147"/>
      <c r="AFP40" s="147"/>
      <c r="AFQ40" s="147"/>
      <c r="AFR40" s="147"/>
      <c r="AFS40" s="147"/>
      <c r="AFT40" s="147"/>
      <c r="AFU40" s="147"/>
      <c r="AFV40" s="147"/>
      <c r="AFW40" s="147"/>
      <c r="AFX40" s="147"/>
      <c r="AFY40" s="147"/>
      <c r="AFZ40" s="147"/>
      <c r="AGA40" s="147"/>
      <c r="AGB40" s="147"/>
      <c r="AGC40" s="147"/>
      <c r="AGD40" s="147"/>
      <c r="AGE40" s="147"/>
      <c r="AGF40" s="147"/>
      <c r="AGG40" s="147"/>
      <c r="AGH40" s="147"/>
      <c r="AGI40" s="147"/>
      <c r="AGJ40" s="147"/>
      <c r="AGK40" s="147"/>
      <c r="AGL40" s="147"/>
      <c r="AGM40" s="147"/>
      <c r="AGN40" s="147"/>
      <c r="AGO40" s="147"/>
      <c r="AGP40" s="147"/>
      <c r="AGQ40" s="147"/>
      <c r="AGR40" s="147"/>
      <c r="AGS40" s="147"/>
      <c r="AGT40" s="147"/>
      <c r="AGU40" s="147"/>
      <c r="AGV40" s="147"/>
      <c r="AGW40" s="147"/>
      <c r="AGX40" s="147"/>
      <c r="AGY40" s="147"/>
      <c r="AGZ40" s="147"/>
      <c r="AHA40" s="147"/>
      <c r="AHB40" s="147"/>
      <c r="AHC40" s="147"/>
      <c r="AHD40" s="147"/>
      <c r="AHE40" s="147"/>
      <c r="AHF40" s="147"/>
      <c r="AHG40" s="147"/>
      <c r="AHH40" s="147"/>
      <c r="AHI40" s="147"/>
      <c r="AHJ40" s="147"/>
      <c r="AHK40" s="147"/>
      <c r="AHL40" s="147"/>
      <c r="AHM40" s="147"/>
      <c r="AHN40" s="147"/>
      <c r="AHO40" s="147"/>
      <c r="AHP40" s="147"/>
      <c r="AHQ40" s="147"/>
      <c r="AHR40" s="147"/>
      <c r="AHS40" s="147"/>
      <c r="AHT40" s="147"/>
      <c r="AHU40" s="147"/>
      <c r="AHV40" s="147"/>
      <c r="AHW40" s="147"/>
      <c r="AHX40" s="147"/>
      <c r="AHY40" s="147"/>
      <c r="AHZ40" s="147"/>
      <c r="AIA40" s="147"/>
      <c r="AIB40" s="147"/>
      <c r="AIC40" s="147"/>
      <c r="AID40" s="147"/>
      <c r="AIE40" s="147"/>
      <c r="AIF40" s="147"/>
      <c r="AIG40" s="147"/>
      <c r="AIH40" s="147"/>
      <c r="AII40" s="147"/>
      <c r="AIJ40" s="147"/>
      <c r="AIK40" s="147"/>
      <c r="AIL40" s="147"/>
      <c r="AIM40" s="147"/>
      <c r="AIN40" s="147"/>
      <c r="AIO40" s="147"/>
      <c r="AIP40" s="147"/>
      <c r="AIQ40" s="147"/>
      <c r="AIR40" s="147"/>
      <c r="AIS40" s="147"/>
      <c r="AIT40" s="147"/>
      <c r="AIU40" s="147"/>
    </row>
    <row r="41" spans="1:931">
      <c r="A41" s="147"/>
      <c r="B41" s="147"/>
      <c r="C41" s="164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  <c r="CQ41" s="147"/>
      <c r="CR41" s="147"/>
      <c r="CS41" s="147"/>
      <c r="CT41" s="147"/>
      <c r="CU41" s="147"/>
      <c r="CV41" s="147"/>
      <c r="CW41" s="147"/>
      <c r="CX41" s="147"/>
      <c r="CY41" s="147"/>
      <c r="CZ41" s="147"/>
      <c r="DA41" s="147"/>
      <c r="DB41" s="147"/>
      <c r="DC41" s="147"/>
      <c r="DD41" s="147"/>
      <c r="DE41" s="147"/>
      <c r="DF41" s="147"/>
      <c r="DG41" s="147"/>
      <c r="DH41" s="147"/>
      <c r="DI41" s="147"/>
      <c r="DJ41" s="147"/>
      <c r="DK41" s="147"/>
      <c r="DL41" s="147"/>
      <c r="DM41" s="147"/>
      <c r="DN41" s="147"/>
      <c r="DO41" s="147"/>
      <c r="DP41" s="147"/>
      <c r="DQ41" s="147"/>
      <c r="DR41" s="147"/>
      <c r="DS41" s="147"/>
      <c r="DT41" s="147"/>
      <c r="DU41" s="147"/>
      <c r="DV41" s="147"/>
      <c r="DW41" s="147"/>
      <c r="DX41" s="147"/>
      <c r="DY41" s="147"/>
      <c r="DZ41" s="147"/>
      <c r="EA41" s="147"/>
      <c r="EB41" s="147"/>
      <c r="EC41" s="147"/>
      <c r="ED41" s="147"/>
      <c r="EE41" s="147"/>
      <c r="EF41" s="147"/>
      <c r="EG41" s="147"/>
      <c r="EH41" s="147"/>
      <c r="EI41" s="147"/>
      <c r="EJ41" s="147"/>
      <c r="EK41" s="147"/>
      <c r="EL41" s="147"/>
      <c r="EM41" s="147"/>
      <c r="EN41" s="147"/>
      <c r="EO41" s="147"/>
      <c r="EP41" s="147"/>
      <c r="EQ41" s="147"/>
      <c r="ER41" s="147"/>
      <c r="ES41" s="147"/>
      <c r="ET41" s="147"/>
      <c r="EU41" s="147"/>
      <c r="EV41" s="147"/>
      <c r="EW41" s="147"/>
      <c r="EX41" s="147"/>
      <c r="EY41" s="147"/>
      <c r="EZ41" s="147"/>
      <c r="FA41" s="147"/>
      <c r="FB41" s="147"/>
      <c r="FC41" s="147"/>
      <c r="FD41" s="147"/>
      <c r="FE41" s="147"/>
      <c r="FF41" s="147"/>
      <c r="FG41" s="147"/>
      <c r="FH41" s="147"/>
      <c r="FI41" s="147"/>
      <c r="FJ41" s="147"/>
      <c r="FK41" s="147"/>
      <c r="FL41" s="147"/>
      <c r="FM41" s="147"/>
      <c r="FN41" s="147"/>
      <c r="FO41" s="147"/>
      <c r="FP41" s="147"/>
      <c r="FQ41" s="147"/>
      <c r="FR41" s="147"/>
      <c r="FS41" s="147"/>
      <c r="FT41" s="147"/>
      <c r="FU41" s="147"/>
      <c r="FV41" s="147"/>
      <c r="FW41" s="147"/>
      <c r="FX41" s="147"/>
      <c r="FY41" s="147"/>
      <c r="FZ41" s="147"/>
      <c r="GA41" s="147"/>
      <c r="GB41" s="147"/>
      <c r="GC41" s="147"/>
      <c r="GD41" s="147"/>
      <c r="GE41" s="147"/>
      <c r="GF41" s="147"/>
      <c r="GG41" s="147"/>
      <c r="GH41" s="147"/>
      <c r="GI41" s="147"/>
      <c r="GJ41" s="147"/>
      <c r="GK41" s="147"/>
      <c r="GL41" s="147"/>
      <c r="GM41" s="147"/>
      <c r="GN41" s="147"/>
      <c r="GO41" s="147"/>
      <c r="GP41" s="147"/>
      <c r="GQ41" s="147"/>
      <c r="GR41" s="147"/>
      <c r="GS41" s="147"/>
      <c r="GT41" s="147"/>
      <c r="GU41" s="147"/>
      <c r="GV41" s="147"/>
      <c r="GW41" s="147"/>
      <c r="GX41" s="147"/>
      <c r="GY41" s="147"/>
      <c r="GZ41" s="147"/>
      <c r="HA41" s="147"/>
      <c r="HB41" s="147"/>
      <c r="HC41" s="147"/>
      <c r="HD41" s="147"/>
      <c r="HE41" s="147"/>
      <c r="HF41" s="147"/>
      <c r="HG41" s="147"/>
      <c r="HH41" s="147"/>
      <c r="HI41" s="147"/>
      <c r="HJ41" s="147"/>
      <c r="HK41" s="147"/>
      <c r="HL41" s="147"/>
      <c r="HM41" s="147"/>
      <c r="HN41" s="147"/>
      <c r="HO41" s="147"/>
      <c r="HP41" s="147"/>
      <c r="HQ41" s="147"/>
      <c r="HR41" s="147"/>
      <c r="HS41" s="147"/>
      <c r="HT41" s="147"/>
      <c r="HU41" s="147"/>
      <c r="HV41" s="147"/>
      <c r="HW41" s="147"/>
      <c r="HX41" s="147"/>
      <c r="HY41" s="147"/>
      <c r="HZ41" s="147"/>
      <c r="IA41" s="147"/>
      <c r="IB41" s="147"/>
      <c r="IC41" s="147"/>
      <c r="ID41" s="147"/>
      <c r="IE41" s="147"/>
      <c r="IF41" s="147"/>
      <c r="IG41" s="147"/>
      <c r="IH41" s="147"/>
      <c r="II41" s="147"/>
      <c r="IJ41" s="147"/>
      <c r="IK41" s="147"/>
      <c r="IL41" s="147"/>
      <c r="IM41" s="147"/>
      <c r="IN41" s="147"/>
      <c r="IO41" s="147"/>
      <c r="IP41" s="147"/>
      <c r="IQ41" s="147"/>
      <c r="IR41" s="147"/>
      <c r="IS41" s="147"/>
      <c r="IT41" s="147"/>
      <c r="IU41" s="147"/>
      <c r="IV41" s="147"/>
      <c r="IW41" s="147"/>
      <c r="IX41" s="147"/>
      <c r="IY41" s="147"/>
      <c r="IZ41" s="147"/>
      <c r="JA41" s="147"/>
      <c r="JB41" s="147"/>
      <c r="JC41" s="147"/>
      <c r="JD41" s="147"/>
      <c r="JE41" s="147"/>
      <c r="JF41" s="147"/>
      <c r="JG41" s="147"/>
      <c r="JH41" s="147"/>
      <c r="JI41" s="147"/>
      <c r="JJ41" s="147"/>
      <c r="JK41" s="147"/>
      <c r="JL41" s="147"/>
      <c r="JM41" s="147"/>
      <c r="JN41" s="147"/>
      <c r="JO41" s="147"/>
      <c r="JP41" s="147"/>
      <c r="JQ41" s="147"/>
      <c r="JR41" s="147"/>
      <c r="JS41" s="147"/>
      <c r="JT41" s="147"/>
      <c r="JU41" s="147"/>
      <c r="JV41" s="147"/>
      <c r="JW41" s="147"/>
      <c r="JX41" s="147"/>
      <c r="JY41" s="147"/>
      <c r="JZ41" s="147"/>
      <c r="KA41" s="147"/>
      <c r="KB41" s="147"/>
      <c r="KC41" s="147"/>
      <c r="KD41" s="147"/>
      <c r="KE41" s="147"/>
      <c r="KF41" s="147"/>
      <c r="KG41" s="147"/>
      <c r="KH41" s="147"/>
      <c r="KI41" s="147"/>
      <c r="KJ41" s="147"/>
      <c r="KK41" s="147"/>
      <c r="KL41" s="147"/>
      <c r="KM41" s="147"/>
      <c r="KN41" s="147"/>
      <c r="KO41" s="147"/>
      <c r="KP41" s="147"/>
      <c r="KQ41" s="147"/>
      <c r="KR41" s="147"/>
      <c r="KS41" s="147"/>
      <c r="KT41" s="147"/>
      <c r="KU41" s="147"/>
      <c r="KV41" s="147"/>
      <c r="KW41" s="147"/>
      <c r="KX41" s="147"/>
      <c r="KY41" s="147"/>
      <c r="KZ41" s="147"/>
      <c r="LA41" s="147"/>
      <c r="LB41" s="147"/>
      <c r="LC41" s="147"/>
      <c r="LD41" s="147"/>
      <c r="LE41" s="147"/>
      <c r="LF41" s="147"/>
      <c r="LG41" s="147"/>
      <c r="LH41" s="147"/>
      <c r="LI41" s="147"/>
      <c r="LJ41" s="147"/>
      <c r="LK41" s="147"/>
      <c r="LL41" s="147"/>
      <c r="LM41" s="147"/>
      <c r="LN41" s="147"/>
      <c r="LO41" s="147"/>
      <c r="LP41" s="147"/>
      <c r="LQ41" s="147"/>
      <c r="LR41" s="147"/>
      <c r="LS41" s="147"/>
      <c r="LT41" s="147"/>
      <c r="LU41" s="147"/>
      <c r="LV41" s="147"/>
      <c r="LW41" s="147"/>
      <c r="LX41" s="147"/>
      <c r="LY41" s="147"/>
      <c r="LZ41" s="147"/>
      <c r="MA41" s="147"/>
      <c r="MB41" s="147"/>
      <c r="MC41" s="147"/>
      <c r="MD41" s="147"/>
      <c r="ME41" s="147"/>
      <c r="MF41" s="147"/>
      <c r="MG41" s="147"/>
      <c r="MH41" s="147"/>
      <c r="MI41" s="147"/>
      <c r="MJ41" s="147"/>
      <c r="MK41" s="147"/>
      <c r="ML41" s="147"/>
      <c r="MM41" s="147"/>
      <c r="MN41" s="147"/>
      <c r="MO41" s="147"/>
      <c r="MP41" s="147"/>
      <c r="MQ41" s="147"/>
      <c r="MR41" s="147"/>
      <c r="MS41" s="147"/>
      <c r="MT41" s="147"/>
      <c r="MU41" s="147"/>
      <c r="MV41" s="147"/>
      <c r="MW41" s="147"/>
      <c r="MX41" s="147"/>
      <c r="MY41" s="147"/>
      <c r="MZ41" s="147"/>
      <c r="NA41" s="147"/>
      <c r="NB41" s="147"/>
      <c r="NC41" s="147"/>
      <c r="ND41" s="147"/>
      <c r="NE41" s="147"/>
      <c r="NF41" s="147"/>
      <c r="NG41" s="147"/>
      <c r="NH41" s="147"/>
      <c r="NI41" s="147"/>
      <c r="NJ41" s="147"/>
      <c r="NK41" s="147"/>
      <c r="NL41" s="147"/>
      <c r="NM41" s="147"/>
      <c r="NN41" s="147"/>
      <c r="NO41" s="147"/>
      <c r="NP41" s="147"/>
      <c r="NQ41" s="147"/>
      <c r="NR41" s="147"/>
      <c r="NS41" s="147"/>
      <c r="NT41" s="147"/>
      <c r="NU41" s="147"/>
      <c r="NV41" s="147"/>
      <c r="NW41" s="147"/>
      <c r="NX41" s="147"/>
      <c r="NY41" s="147"/>
      <c r="NZ41" s="147"/>
      <c r="OA41" s="147"/>
      <c r="OB41" s="147"/>
      <c r="OC41" s="147"/>
      <c r="OD41" s="147"/>
      <c r="OE41" s="147"/>
      <c r="OF41" s="147"/>
      <c r="OG41" s="147"/>
      <c r="OH41" s="147"/>
      <c r="OI41" s="147"/>
      <c r="OJ41" s="147"/>
      <c r="OK41" s="147"/>
      <c r="OL41" s="147"/>
      <c r="OM41" s="147"/>
      <c r="ON41" s="147"/>
      <c r="OO41" s="147"/>
      <c r="OP41" s="147"/>
      <c r="OQ41" s="147"/>
      <c r="OR41" s="147"/>
      <c r="OS41" s="147"/>
      <c r="OT41" s="147"/>
      <c r="OU41" s="147"/>
      <c r="OV41" s="147"/>
      <c r="OW41" s="147"/>
      <c r="OX41" s="147"/>
      <c r="OY41" s="147"/>
      <c r="OZ41" s="147"/>
      <c r="PA41" s="147"/>
      <c r="PB41" s="147"/>
      <c r="PC41" s="147"/>
      <c r="PD41" s="147"/>
      <c r="PE41" s="147"/>
      <c r="PF41" s="147"/>
      <c r="PG41" s="147"/>
      <c r="PH41" s="147"/>
      <c r="PI41" s="147"/>
      <c r="PJ41" s="147"/>
      <c r="PK41" s="147"/>
      <c r="PL41" s="147"/>
      <c r="PM41" s="147"/>
      <c r="PN41" s="147"/>
      <c r="PO41" s="147"/>
      <c r="PP41" s="147"/>
      <c r="PQ41" s="147"/>
      <c r="PR41" s="147"/>
      <c r="PS41" s="147"/>
      <c r="PT41" s="147"/>
      <c r="PU41" s="147"/>
      <c r="PV41" s="147"/>
      <c r="PW41" s="147"/>
      <c r="PX41" s="147"/>
      <c r="PY41" s="147"/>
      <c r="PZ41" s="147"/>
      <c r="QA41" s="147"/>
      <c r="QB41" s="147"/>
      <c r="QC41" s="147"/>
      <c r="QD41" s="147"/>
      <c r="QE41" s="147"/>
      <c r="QF41" s="147"/>
      <c r="QG41" s="147"/>
      <c r="QH41" s="147"/>
      <c r="QI41" s="147"/>
      <c r="QJ41" s="147"/>
      <c r="QK41" s="147"/>
      <c r="QL41" s="147"/>
      <c r="QM41" s="147"/>
      <c r="QN41" s="147"/>
      <c r="QO41" s="147"/>
      <c r="QP41" s="147"/>
      <c r="QQ41" s="147"/>
      <c r="QR41" s="147"/>
      <c r="QS41" s="147"/>
      <c r="QT41" s="147"/>
      <c r="QU41" s="147"/>
      <c r="QV41" s="147"/>
      <c r="QW41" s="147"/>
      <c r="QX41" s="147"/>
      <c r="QY41" s="147"/>
      <c r="QZ41" s="147"/>
      <c r="RA41" s="147"/>
      <c r="RB41" s="147"/>
      <c r="RC41" s="147"/>
      <c r="RD41" s="147"/>
      <c r="RE41" s="147"/>
      <c r="RF41" s="147"/>
      <c r="RG41" s="147"/>
      <c r="RH41" s="147"/>
      <c r="RI41" s="147"/>
      <c r="RJ41" s="147"/>
      <c r="RK41" s="147"/>
      <c r="RL41" s="147"/>
      <c r="RM41" s="147"/>
      <c r="RN41" s="147"/>
      <c r="RO41" s="147"/>
      <c r="RP41" s="147"/>
      <c r="RQ41" s="147"/>
      <c r="RR41" s="147"/>
      <c r="RS41" s="147"/>
      <c r="RT41" s="147"/>
      <c r="RU41" s="147"/>
      <c r="RV41" s="147"/>
      <c r="RW41" s="147"/>
      <c r="RX41" s="147"/>
      <c r="RY41" s="147"/>
      <c r="RZ41" s="147"/>
      <c r="SA41" s="147"/>
      <c r="SB41" s="147"/>
      <c r="SC41" s="147"/>
      <c r="SD41" s="147"/>
      <c r="SE41" s="147"/>
      <c r="SF41" s="147"/>
      <c r="SG41" s="147"/>
      <c r="SH41" s="147"/>
      <c r="SI41" s="147"/>
      <c r="SJ41" s="147"/>
      <c r="SK41" s="147"/>
      <c r="SL41" s="147"/>
      <c r="SM41" s="147"/>
      <c r="SN41" s="147"/>
      <c r="SO41" s="147"/>
      <c r="SP41" s="147"/>
      <c r="SQ41" s="147"/>
      <c r="SR41" s="147"/>
      <c r="SS41" s="147"/>
      <c r="ST41" s="147"/>
      <c r="SU41" s="147"/>
      <c r="SV41" s="147"/>
      <c r="SW41" s="147"/>
      <c r="SX41" s="147"/>
      <c r="SY41" s="147"/>
      <c r="SZ41" s="147"/>
      <c r="TA41" s="147"/>
      <c r="TB41" s="147"/>
      <c r="TC41" s="147"/>
      <c r="TD41" s="147"/>
      <c r="TE41" s="147"/>
      <c r="TF41" s="147"/>
      <c r="TG41" s="147"/>
      <c r="TH41" s="147"/>
      <c r="TI41" s="147"/>
      <c r="TJ41" s="147"/>
      <c r="TK41" s="147"/>
      <c r="TL41" s="147"/>
      <c r="TM41" s="147"/>
      <c r="TN41" s="147"/>
      <c r="TO41" s="147"/>
      <c r="TP41" s="147"/>
      <c r="TQ41" s="147"/>
      <c r="TR41" s="147"/>
      <c r="TS41" s="147"/>
      <c r="TT41" s="147"/>
      <c r="TU41" s="147"/>
      <c r="TV41" s="147"/>
      <c r="TW41" s="147"/>
      <c r="TX41" s="147"/>
      <c r="TY41" s="147"/>
      <c r="TZ41" s="147"/>
      <c r="UA41" s="147"/>
      <c r="UB41" s="147"/>
      <c r="UC41" s="147"/>
      <c r="UD41" s="147"/>
      <c r="UE41" s="147"/>
      <c r="UF41" s="147"/>
      <c r="UG41" s="147"/>
      <c r="UH41" s="147"/>
      <c r="UI41" s="147"/>
      <c r="UJ41" s="147"/>
      <c r="UK41" s="147"/>
      <c r="UL41" s="147"/>
      <c r="UM41" s="147"/>
      <c r="UN41" s="147"/>
      <c r="UO41" s="147"/>
      <c r="UP41" s="147"/>
      <c r="UQ41" s="147"/>
      <c r="UR41" s="147"/>
      <c r="US41" s="147"/>
      <c r="UT41" s="147"/>
      <c r="UU41" s="147"/>
      <c r="UV41" s="147"/>
      <c r="UW41" s="147"/>
      <c r="UX41" s="147"/>
      <c r="UY41" s="147"/>
      <c r="UZ41" s="147"/>
      <c r="VA41" s="147"/>
      <c r="VB41" s="147"/>
      <c r="VC41" s="147"/>
      <c r="VD41" s="147"/>
      <c r="VE41" s="147"/>
      <c r="VF41" s="147"/>
      <c r="VG41" s="147"/>
      <c r="VH41" s="147"/>
      <c r="VI41" s="147"/>
      <c r="VJ41" s="147"/>
      <c r="VK41" s="147"/>
      <c r="VL41" s="147"/>
      <c r="VM41" s="147"/>
      <c r="VN41" s="147"/>
      <c r="VO41" s="147"/>
      <c r="VP41" s="147"/>
      <c r="VQ41" s="147"/>
      <c r="VR41" s="147"/>
      <c r="VS41" s="147"/>
      <c r="VT41" s="147"/>
      <c r="VU41" s="147"/>
      <c r="VV41" s="147"/>
      <c r="VW41" s="147"/>
      <c r="VX41" s="147"/>
      <c r="VY41" s="147"/>
      <c r="VZ41" s="147"/>
      <c r="WA41" s="147"/>
      <c r="WB41" s="147"/>
      <c r="WC41" s="147"/>
      <c r="WD41" s="147"/>
      <c r="WE41" s="147"/>
      <c r="WF41" s="147"/>
      <c r="WG41" s="147"/>
      <c r="WH41" s="147"/>
      <c r="WI41" s="147"/>
      <c r="WJ41" s="147"/>
      <c r="WK41" s="147"/>
      <c r="WL41" s="147"/>
      <c r="WM41" s="147"/>
      <c r="WN41" s="147"/>
      <c r="WO41" s="147"/>
      <c r="WP41" s="147"/>
      <c r="WQ41" s="147"/>
      <c r="WR41" s="147"/>
      <c r="WS41" s="147"/>
      <c r="WT41" s="147"/>
      <c r="WU41" s="147"/>
      <c r="WV41" s="147"/>
      <c r="WW41" s="147"/>
      <c r="WX41" s="147"/>
      <c r="WY41" s="147"/>
      <c r="WZ41" s="147"/>
      <c r="XA41" s="147"/>
      <c r="XB41" s="147"/>
      <c r="XC41" s="147"/>
      <c r="XD41" s="147"/>
      <c r="XE41" s="147"/>
      <c r="XF41" s="147"/>
      <c r="XG41" s="147"/>
      <c r="XH41" s="147"/>
      <c r="XI41" s="147"/>
      <c r="XJ41" s="147"/>
      <c r="XK41" s="147"/>
      <c r="XL41" s="147"/>
      <c r="XM41" s="147"/>
      <c r="XN41" s="147"/>
      <c r="XO41" s="147"/>
      <c r="XP41" s="147"/>
      <c r="XQ41" s="147"/>
      <c r="XR41" s="147"/>
      <c r="XS41" s="147"/>
      <c r="XT41" s="147"/>
      <c r="XU41" s="147"/>
      <c r="XV41" s="147"/>
      <c r="XW41" s="147"/>
      <c r="XX41" s="147"/>
      <c r="XY41" s="147"/>
      <c r="XZ41" s="147"/>
      <c r="YA41" s="147"/>
      <c r="YB41" s="147"/>
      <c r="YC41" s="147"/>
      <c r="YD41" s="147"/>
      <c r="YE41" s="147"/>
      <c r="YF41" s="147"/>
      <c r="YG41" s="147"/>
      <c r="YH41" s="147"/>
      <c r="YI41" s="147"/>
      <c r="YJ41" s="147"/>
      <c r="YK41" s="147"/>
      <c r="YL41" s="147"/>
      <c r="YM41" s="147"/>
      <c r="YN41" s="147"/>
      <c r="YO41" s="147"/>
      <c r="YP41" s="147"/>
      <c r="YQ41" s="147"/>
      <c r="YR41" s="147"/>
      <c r="YS41" s="147"/>
      <c r="YT41" s="147"/>
      <c r="YU41" s="147"/>
      <c r="YV41" s="147"/>
      <c r="YW41" s="147"/>
      <c r="YX41" s="147"/>
      <c r="YY41" s="147"/>
      <c r="YZ41" s="147"/>
      <c r="ZA41" s="147"/>
      <c r="ZB41" s="147"/>
      <c r="ZC41" s="147"/>
      <c r="ZD41" s="147"/>
      <c r="ZE41" s="147"/>
      <c r="ZF41" s="147"/>
      <c r="ZG41" s="147"/>
      <c r="ZH41" s="147"/>
      <c r="ZI41" s="147"/>
      <c r="ZJ41" s="147"/>
      <c r="ZK41" s="147"/>
      <c r="ZL41" s="147"/>
      <c r="ZM41" s="147"/>
      <c r="ZN41" s="147"/>
      <c r="ZO41" s="147"/>
      <c r="ZP41" s="147"/>
      <c r="ZQ41" s="147"/>
      <c r="ZR41" s="147"/>
      <c r="ZS41" s="147"/>
      <c r="ZT41" s="147"/>
      <c r="ZU41" s="147"/>
      <c r="ZV41" s="147"/>
      <c r="ZW41" s="147"/>
      <c r="ZX41" s="147"/>
      <c r="ZY41" s="147"/>
      <c r="ZZ41" s="147"/>
      <c r="AAA41" s="147"/>
      <c r="AAB41" s="147"/>
      <c r="AAC41" s="147"/>
      <c r="AAD41" s="147"/>
      <c r="AAE41" s="147"/>
      <c r="AAF41" s="147"/>
      <c r="AAG41" s="147"/>
      <c r="AAH41" s="147"/>
      <c r="AAI41" s="147"/>
      <c r="AAJ41" s="147"/>
      <c r="AAK41" s="147"/>
      <c r="AAL41" s="147"/>
      <c r="AAM41" s="147"/>
      <c r="AAN41" s="147"/>
      <c r="AAO41" s="147"/>
      <c r="AAP41" s="147"/>
      <c r="AAQ41" s="147"/>
      <c r="AAR41" s="147"/>
      <c r="AAS41" s="147"/>
      <c r="AAT41" s="147"/>
      <c r="AAU41" s="147"/>
      <c r="AAV41" s="147"/>
      <c r="AAW41" s="147"/>
      <c r="AAX41" s="147"/>
      <c r="AAY41" s="147"/>
      <c r="AAZ41" s="147"/>
      <c r="ABA41" s="147"/>
      <c r="ABB41" s="147"/>
      <c r="ABC41" s="147"/>
      <c r="ABD41" s="147"/>
      <c r="ABE41" s="147"/>
      <c r="ABF41" s="147"/>
      <c r="ABG41" s="147"/>
      <c r="ABH41" s="147"/>
      <c r="ABI41" s="147"/>
      <c r="ABJ41" s="147"/>
      <c r="ABK41" s="147"/>
      <c r="ABL41" s="147"/>
      <c r="ABM41" s="147"/>
      <c r="ABN41" s="147"/>
      <c r="ABO41" s="147"/>
      <c r="ABP41" s="147"/>
      <c r="ABQ41" s="147"/>
      <c r="ABR41" s="147"/>
      <c r="ABS41" s="147"/>
      <c r="ABT41" s="147"/>
      <c r="ABU41" s="147"/>
      <c r="ABV41" s="147"/>
      <c r="ABW41" s="147"/>
      <c r="ABX41" s="147"/>
      <c r="ABY41" s="147"/>
      <c r="ABZ41" s="147"/>
      <c r="ACA41" s="147"/>
      <c r="ACB41" s="147"/>
      <c r="ACC41" s="147"/>
      <c r="ACD41" s="147"/>
      <c r="ACE41" s="147"/>
      <c r="ACF41" s="147"/>
      <c r="ACG41" s="147"/>
      <c r="ACH41" s="147"/>
      <c r="ACI41" s="147"/>
      <c r="ACJ41" s="147"/>
      <c r="ACK41" s="147"/>
      <c r="ACL41" s="147"/>
      <c r="ACM41" s="147"/>
      <c r="ACN41" s="147"/>
      <c r="ACO41" s="147"/>
      <c r="ACP41" s="147"/>
      <c r="ACQ41" s="147"/>
      <c r="ACR41" s="147"/>
      <c r="ACS41" s="147"/>
      <c r="ACT41" s="147"/>
      <c r="ACU41" s="147"/>
      <c r="ACV41" s="147"/>
      <c r="ACW41" s="147"/>
      <c r="ACX41" s="147"/>
      <c r="ACY41" s="147"/>
      <c r="ACZ41" s="147"/>
      <c r="ADA41" s="147"/>
      <c r="ADB41" s="147"/>
      <c r="ADC41" s="147"/>
      <c r="ADD41" s="147"/>
      <c r="ADE41" s="147"/>
      <c r="ADF41" s="147"/>
      <c r="ADG41" s="147"/>
      <c r="ADH41" s="147"/>
      <c r="ADI41" s="147"/>
      <c r="ADJ41" s="147"/>
      <c r="ADK41" s="147"/>
      <c r="ADL41" s="147"/>
      <c r="ADM41" s="147"/>
      <c r="ADN41" s="147"/>
      <c r="ADO41" s="147"/>
      <c r="ADP41" s="147"/>
      <c r="ADQ41" s="147"/>
      <c r="ADR41" s="147"/>
      <c r="ADS41" s="147"/>
      <c r="ADT41" s="147"/>
      <c r="ADU41" s="147"/>
      <c r="ADV41" s="147"/>
      <c r="ADW41" s="147"/>
      <c r="ADX41" s="147"/>
      <c r="ADY41" s="147"/>
      <c r="ADZ41" s="147"/>
      <c r="AEA41" s="147"/>
      <c r="AEB41" s="147"/>
      <c r="AEC41" s="147"/>
      <c r="AED41" s="147"/>
      <c r="AEE41" s="147"/>
      <c r="AEF41" s="147"/>
      <c r="AEG41" s="147"/>
      <c r="AEH41" s="147"/>
      <c r="AEI41" s="147"/>
      <c r="AEJ41" s="147"/>
      <c r="AEK41" s="147"/>
      <c r="AEL41" s="147"/>
      <c r="AEM41" s="147"/>
      <c r="AEN41" s="147"/>
      <c r="AEO41" s="147"/>
      <c r="AEP41" s="147"/>
      <c r="AEQ41" s="147"/>
      <c r="AER41" s="147"/>
      <c r="AES41" s="147"/>
      <c r="AET41" s="147"/>
      <c r="AEU41" s="147"/>
      <c r="AEV41" s="147"/>
      <c r="AEW41" s="147"/>
      <c r="AEX41" s="147"/>
      <c r="AEY41" s="147"/>
      <c r="AEZ41" s="147"/>
      <c r="AFA41" s="147"/>
      <c r="AFB41" s="147"/>
      <c r="AFC41" s="147"/>
      <c r="AFD41" s="147"/>
      <c r="AFE41" s="147"/>
      <c r="AFF41" s="147"/>
      <c r="AFG41" s="147"/>
      <c r="AFH41" s="147"/>
      <c r="AFI41" s="147"/>
      <c r="AFJ41" s="147"/>
      <c r="AFK41" s="147"/>
      <c r="AFL41" s="147"/>
      <c r="AFM41" s="147"/>
      <c r="AFN41" s="147"/>
      <c r="AFO41" s="147"/>
      <c r="AFP41" s="147"/>
      <c r="AFQ41" s="147"/>
      <c r="AFR41" s="147"/>
      <c r="AFS41" s="147"/>
      <c r="AFT41" s="147"/>
      <c r="AFU41" s="147"/>
      <c r="AFV41" s="147"/>
      <c r="AFW41" s="147"/>
      <c r="AFX41" s="147"/>
      <c r="AFY41" s="147"/>
      <c r="AFZ41" s="147"/>
      <c r="AGA41" s="147"/>
      <c r="AGB41" s="147"/>
      <c r="AGC41" s="147"/>
      <c r="AGD41" s="147"/>
      <c r="AGE41" s="147"/>
      <c r="AGF41" s="147"/>
      <c r="AGG41" s="147"/>
      <c r="AGH41" s="147"/>
      <c r="AGI41" s="147"/>
      <c r="AGJ41" s="147"/>
      <c r="AGK41" s="147"/>
      <c r="AGL41" s="147"/>
      <c r="AGM41" s="147"/>
      <c r="AGN41" s="147"/>
      <c r="AGO41" s="147"/>
      <c r="AGP41" s="147"/>
      <c r="AGQ41" s="147"/>
      <c r="AGR41" s="147"/>
      <c r="AGS41" s="147"/>
      <c r="AGT41" s="147"/>
      <c r="AGU41" s="147"/>
      <c r="AGV41" s="147"/>
      <c r="AGW41" s="147"/>
      <c r="AGX41" s="147"/>
      <c r="AGY41" s="147"/>
      <c r="AGZ41" s="147"/>
      <c r="AHA41" s="147"/>
      <c r="AHB41" s="147"/>
      <c r="AHC41" s="147"/>
      <c r="AHD41" s="147"/>
      <c r="AHE41" s="147"/>
      <c r="AHF41" s="147"/>
      <c r="AHG41" s="147"/>
      <c r="AHH41" s="147"/>
      <c r="AHI41" s="147"/>
      <c r="AHJ41" s="147"/>
      <c r="AHK41" s="147"/>
      <c r="AHL41" s="147"/>
      <c r="AHM41" s="147"/>
      <c r="AHN41" s="147"/>
      <c r="AHO41" s="147"/>
      <c r="AHP41" s="147"/>
      <c r="AHQ41" s="147"/>
      <c r="AHR41" s="147"/>
      <c r="AHS41" s="147"/>
      <c r="AHT41" s="147"/>
      <c r="AHU41" s="147"/>
      <c r="AHV41" s="147"/>
      <c r="AHW41" s="147"/>
      <c r="AHX41" s="147"/>
      <c r="AHY41" s="147"/>
      <c r="AHZ41" s="147"/>
      <c r="AIA41" s="147"/>
      <c r="AIB41" s="147"/>
      <c r="AIC41" s="147"/>
      <c r="AID41" s="147"/>
      <c r="AIE41" s="147"/>
      <c r="AIF41" s="147"/>
      <c r="AIG41" s="147"/>
      <c r="AIH41" s="147"/>
      <c r="AII41" s="147"/>
      <c r="AIJ41" s="147"/>
      <c r="AIK41" s="147"/>
      <c r="AIL41" s="147"/>
      <c r="AIM41" s="147"/>
      <c r="AIN41" s="147"/>
      <c r="AIO41" s="147"/>
      <c r="AIP41" s="147"/>
      <c r="AIQ41" s="147"/>
      <c r="AIR41" s="147"/>
      <c r="AIS41" s="147"/>
      <c r="AIT41" s="147"/>
      <c r="AIU41" s="147"/>
    </row>
    <row r="42" spans="1:931">
      <c r="A42" s="147"/>
      <c r="B42" s="147"/>
      <c r="C42" s="164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  <c r="EK42" s="147"/>
      <c r="EL42" s="147"/>
      <c r="EM42" s="147"/>
      <c r="EN42" s="147"/>
      <c r="EO42" s="147"/>
      <c r="EP42" s="147"/>
      <c r="EQ42" s="147"/>
      <c r="ER42" s="147"/>
      <c r="ES42" s="147"/>
      <c r="ET42" s="147"/>
      <c r="EU42" s="147"/>
      <c r="EV42" s="147"/>
      <c r="EW42" s="147"/>
      <c r="EX42" s="147"/>
      <c r="EY42" s="147"/>
      <c r="EZ42" s="147"/>
      <c r="FA42" s="147"/>
      <c r="FB42" s="147"/>
      <c r="FC42" s="147"/>
      <c r="FD42" s="147"/>
      <c r="FE42" s="147"/>
      <c r="FF42" s="147"/>
      <c r="FG42" s="147"/>
      <c r="FH42" s="147"/>
      <c r="FI42" s="147"/>
      <c r="FJ42" s="147"/>
      <c r="FK42" s="147"/>
      <c r="FL42" s="147"/>
      <c r="FM42" s="147"/>
      <c r="FN42" s="147"/>
      <c r="FO42" s="147"/>
      <c r="FP42" s="147"/>
      <c r="FQ42" s="147"/>
      <c r="FR42" s="147"/>
      <c r="FS42" s="147"/>
      <c r="FT42" s="147"/>
      <c r="FU42" s="147"/>
      <c r="FV42" s="147"/>
      <c r="FW42" s="147"/>
      <c r="FX42" s="147"/>
      <c r="FY42" s="147"/>
      <c r="FZ42" s="147"/>
      <c r="GA42" s="147"/>
      <c r="GB42" s="147"/>
      <c r="GC42" s="147"/>
      <c r="GD42" s="147"/>
      <c r="GE42" s="147"/>
      <c r="GF42" s="147"/>
      <c r="GG42" s="147"/>
      <c r="GH42" s="147"/>
      <c r="GI42" s="147"/>
      <c r="GJ42" s="147"/>
      <c r="GK42" s="147"/>
      <c r="GL42" s="147"/>
      <c r="GM42" s="147"/>
      <c r="GN42" s="147"/>
      <c r="GO42" s="147"/>
      <c r="GP42" s="147"/>
      <c r="GQ42" s="147"/>
      <c r="GR42" s="147"/>
      <c r="GS42" s="147"/>
      <c r="GT42" s="147"/>
      <c r="GU42" s="147"/>
      <c r="GV42" s="147"/>
      <c r="GW42" s="147"/>
      <c r="GX42" s="147"/>
      <c r="GY42" s="147"/>
      <c r="GZ42" s="147"/>
      <c r="HA42" s="147"/>
      <c r="HB42" s="147"/>
      <c r="HC42" s="147"/>
      <c r="HD42" s="147"/>
      <c r="HE42" s="147"/>
      <c r="HF42" s="147"/>
      <c r="HG42" s="147"/>
      <c r="HH42" s="147"/>
      <c r="HI42" s="147"/>
      <c r="HJ42" s="147"/>
      <c r="HK42" s="147"/>
      <c r="HL42" s="147"/>
      <c r="HM42" s="147"/>
      <c r="HN42" s="147"/>
      <c r="HO42" s="147"/>
      <c r="HP42" s="147"/>
      <c r="HQ42" s="147"/>
      <c r="HR42" s="147"/>
      <c r="HS42" s="147"/>
      <c r="HT42" s="147"/>
      <c r="HU42" s="147"/>
      <c r="HV42" s="147"/>
      <c r="HW42" s="147"/>
      <c r="HX42" s="147"/>
      <c r="HY42" s="147"/>
      <c r="HZ42" s="147"/>
      <c r="IA42" s="147"/>
      <c r="IB42" s="147"/>
      <c r="IC42" s="147"/>
      <c r="ID42" s="147"/>
      <c r="IE42" s="147"/>
      <c r="IF42" s="147"/>
      <c r="IG42" s="147"/>
      <c r="IH42" s="147"/>
      <c r="II42" s="147"/>
      <c r="IJ42" s="147"/>
      <c r="IK42" s="147"/>
      <c r="IL42" s="147"/>
      <c r="IM42" s="147"/>
      <c r="IN42" s="147"/>
      <c r="IO42" s="147"/>
      <c r="IP42" s="147"/>
      <c r="IQ42" s="147"/>
      <c r="IR42" s="147"/>
      <c r="IS42" s="147"/>
      <c r="IT42" s="147"/>
      <c r="IU42" s="147"/>
      <c r="IV42" s="147"/>
      <c r="IW42" s="147"/>
      <c r="IX42" s="147"/>
      <c r="IY42" s="147"/>
      <c r="IZ42" s="147"/>
      <c r="JA42" s="147"/>
      <c r="JB42" s="147"/>
      <c r="JC42" s="147"/>
      <c r="JD42" s="147"/>
      <c r="JE42" s="147"/>
      <c r="JF42" s="147"/>
      <c r="JG42" s="147"/>
      <c r="JH42" s="147"/>
      <c r="JI42" s="147"/>
      <c r="JJ42" s="147"/>
      <c r="JK42" s="147"/>
      <c r="JL42" s="147"/>
      <c r="JM42" s="147"/>
      <c r="JN42" s="147"/>
      <c r="JO42" s="147"/>
      <c r="JP42" s="147"/>
      <c r="JQ42" s="147"/>
      <c r="JR42" s="147"/>
      <c r="JS42" s="147"/>
      <c r="JT42" s="147"/>
      <c r="JU42" s="147"/>
      <c r="JV42" s="147"/>
      <c r="JW42" s="147"/>
      <c r="JX42" s="147"/>
      <c r="JY42" s="147"/>
      <c r="JZ42" s="147"/>
      <c r="KA42" s="147"/>
      <c r="KB42" s="147"/>
      <c r="KC42" s="147"/>
      <c r="KD42" s="147"/>
      <c r="KE42" s="147"/>
      <c r="KF42" s="147"/>
      <c r="KG42" s="147"/>
      <c r="KH42" s="147"/>
      <c r="KI42" s="147"/>
      <c r="KJ42" s="147"/>
      <c r="KK42" s="147"/>
      <c r="KL42" s="147"/>
      <c r="KM42" s="147"/>
      <c r="KN42" s="147"/>
      <c r="KO42" s="147"/>
      <c r="KP42" s="147"/>
      <c r="KQ42" s="147"/>
      <c r="KR42" s="147"/>
      <c r="KS42" s="147"/>
      <c r="KT42" s="147"/>
      <c r="KU42" s="147"/>
      <c r="KV42" s="147"/>
      <c r="KW42" s="147"/>
      <c r="KX42" s="147"/>
      <c r="KY42" s="147"/>
      <c r="KZ42" s="147"/>
      <c r="LA42" s="147"/>
      <c r="LB42" s="147"/>
      <c r="LC42" s="147"/>
      <c r="LD42" s="147"/>
      <c r="LE42" s="147"/>
      <c r="LF42" s="147"/>
      <c r="LG42" s="147"/>
      <c r="LH42" s="147"/>
      <c r="LI42" s="147"/>
      <c r="LJ42" s="147"/>
      <c r="LK42" s="147"/>
      <c r="LL42" s="147"/>
      <c r="LM42" s="147"/>
      <c r="LN42" s="147"/>
      <c r="LO42" s="147"/>
      <c r="LP42" s="147"/>
      <c r="LQ42" s="147"/>
      <c r="LR42" s="147"/>
      <c r="LS42" s="147"/>
      <c r="LT42" s="147"/>
      <c r="LU42" s="147"/>
      <c r="LV42" s="147"/>
      <c r="LW42" s="147"/>
      <c r="LX42" s="147"/>
      <c r="LY42" s="147"/>
      <c r="LZ42" s="147"/>
      <c r="MA42" s="147"/>
      <c r="MB42" s="147"/>
      <c r="MC42" s="147"/>
      <c r="MD42" s="147"/>
      <c r="ME42" s="147"/>
      <c r="MF42" s="147"/>
      <c r="MG42" s="147"/>
      <c r="MH42" s="147"/>
      <c r="MI42" s="147"/>
      <c r="MJ42" s="147"/>
      <c r="MK42" s="147"/>
      <c r="ML42" s="147"/>
      <c r="MM42" s="147"/>
      <c r="MN42" s="147"/>
      <c r="MO42" s="147"/>
      <c r="MP42" s="147"/>
      <c r="MQ42" s="147"/>
      <c r="MR42" s="147"/>
      <c r="MS42" s="147"/>
      <c r="MT42" s="147"/>
      <c r="MU42" s="147"/>
      <c r="MV42" s="147"/>
      <c r="MW42" s="147"/>
      <c r="MX42" s="147"/>
      <c r="MY42" s="147"/>
      <c r="MZ42" s="147"/>
      <c r="NA42" s="147"/>
      <c r="NB42" s="147"/>
      <c r="NC42" s="147"/>
      <c r="ND42" s="147"/>
      <c r="NE42" s="147"/>
      <c r="NF42" s="147"/>
      <c r="NG42" s="147"/>
      <c r="NH42" s="147"/>
      <c r="NI42" s="147"/>
      <c r="NJ42" s="147"/>
      <c r="NK42" s="147"/>
      <c r="NL42" s="147"/>
      <c r="NM42" s="147"/>
      <c r="NN42" s="147"/>
      <c r="NO42" s="147"/>
      <c r="NP42" s="147"/>
      <c r="NQ42" s="147"/>
      <c r="NR42" s="147"/>
      <c r="NS42" s="147"/>
      <c r="NT42" s="147"/>
      <c r="NU42" s="147"/>
      <c r="NV42" s="147"/>
      <c r="NW42" s="147"/>
      <c r="NX42" s="147"/>
      <c r="NY42" s="147"/>
      <c r="NZ42" s="147"/>
      <c r="OA42" s="147"/>
      <c r="OB42" s="147"/>
      <c r="OC42" s="147"/>
      <c r="OD42" s="147"/>
      <c r="OE42" s="147"/>
      <c r="OF42" s="147"/>
      <c r="OG42" s="147"/>
      <c r="OH42" s="147"/>
      <c r="OI42" s="147"/>
      <c r="OJ42" s="147"/>
      <c r="OK42" s="147"/>
      <c r="OL42" s="147"/>
      <c r="OM42" s="147"/>
      <c r="ON42" s="147"/>
      <c r="OO42" s="147"/>
      <c r="OP42" s="147"/>
      <c r="OQ42" s="147"/>
      <c r="OR42" s="147"/>
      <c r="OS42" s="147"/>
      <c r="OT42" s="147"/>
      <c r="OU42" s="147"/>
      <c r="OV42" s="147"/>
      <c r="OW42" s="147"/>
      <c r="OX42" s="147"/>
      <c r="OY42" s="147"/>
      <c r="OZ42" s="147"/>
      <c r="PA42" s="147"/>
      <c r="PB42" s="147"/>
      <c r="PC42" s="147"/>
      <c r="PD42" s="147"/>
      <c r="PE42" s="147"/>
      <c r="PF42" s="147"/>
      <c r="PG42" s="147"/>
      <c r="PH42" s="147"/>
      <c r="PI42" s="147"/>
      <c r="PJ42" s="147"/>
      <c r="PK42" s="147"/>
      <c r="PL42" s="147"/>
      <c r="PM42" s="147"/>
      <c r="PN42" s="147"/>
      <c r="PO42" s="147"/>
      <c r="PP42" s="147"/>
      <c r="PQ42" s="147"/>
      <c r="PR42" s="147"/>
      <c r="PS42" s="147"/>
      <c r="PT42" s="147"/>
      <c r="PU42" s="147"/>
      <c r="PV42" s="147"/>
      <c r="PW42" s="147"/>
      <c r="PX42" s="147"/>
      <c r="PY42" s="147"/>
      <c r="PZ42" s="147"/>
      <c r="QA42" s="147"/>
      <c r="QB42" s="147"/>
      <c r="QC42" s="147"/>
      <c r="QD42" s="147"/>
      <c r="QE42" s="147"/>
      <c r="QF42" s="147"/>
      <c r="QG42" s="147"/>
      <c r="QH42" s="147"/>
      <c r="QI42" s="147"/>
      <c r="QJ42" s="147"/>
      <c r="QK42" s="147"/>
      <c r="QL42" s="147"/>
      <c r="QM42" s="147"/>
      <c r="QN42" s="147"/>
      <c r="QO42" s="147"/>
      <c r="QP42" s="147"/>
      <c r="QQ42" s="147"/>
      <c r="QR42" s="147"/>
      <c r="QS42" s="147"/>
      <c r="QT42" s="147"/>
      <c r="QU42" s="147"/>
      <c r="QV42" s="147"/>
      <c r="QW42" s="147"/>
      <c r="QX42" s="147"/>
      <c r="QY42" s="147"/>
      <c r="QZ42" s="147"/>
      <c r="RA42" s="147"/>
      <c r="RB42" s="147"/>
      <c r="RC42" s="147"/>
      <c r="RD42" s="147"/>
      <c r="RE42" s="147"/>
      <c r="RF42" s="147"/>
      <c r="RG42" s="147"/>
      <c r="RH42" s="147"/>
      <c r="RI42" s="147"/>
      <c r="RJ42" s="147"/>
      <c r="RK42" s="147"/>
      <c r="RL42" s="147"/>
      <c r="RM42" s="147"/>
      <c r="RN42" s="147"/>
      <c r="RO42" s="147"/>
      <c r="RP42" s="147"/>
      <c r="RQ42" s="147"/>
      <c r="RR42" s="147"/>
      <c r="RS42" s="147"/>
      <c r="RT42" s="147"/>
      <c r="RU42" s="147"/>
      <c r="RV42" s="147"/>
      <c r="RW42" s="147"/>
      <c r="RX42" s="147"/>
      <c r="RY42" s="147"/>
      <c r="RZ42" s="147"/>
      <c r="SA42" s="147"/>
      <c r="SB42" s="147"/>
      <c r="SC42" s="147"/>
      <c r="SD42" s="147"/>
      <c r="SE42" s="147"/>
      <c r="SF42" s="147"/>
      <c r="SG42" s="147"/>
      <c r="SH42" s="147"/>
      <c r="SI42" s="147"/>
      <c r="SJ42" s="147"/>
      <c r="SK42" s="147"/>
      <c r="SL42" s="147"/>
      <c r="SM42" s="147"/>
      <c r="SN42" s="147"/>
      <c r="SO42" s="147"/>
      <c r="SP42" s="147"/>
      <c r="SQ42" s="147"/>
      <c r="SR42" s="147"/>
      <c r="SS42" s="147"/>
      <c r="ST42" s="147"/>
      <c r="SU42" s="147"/>
      <c r="SV42" s="147"/>
      <c r="SW42" s="147"/>
      <c r="SX42" s="147"/>
      <c r="SY42" s="147"/>
      <c r="SZ42" s="147"/>
      <c r="TA42" s="147"/>
      <c r="TB42" s="147"/>
      <c r="TC42" s="147"/>
      <c r="TD42" s="147"/>
      <c r="TE42" s="147"/>
      <c r="TF42" s="147"/>
      <c r="TG42" s="147"/>
      <c r="TH42" s="147"/>
      <c r="TI42" s="147"/>
      <c r="TJ42" s="147"/>
      <c r="TK42" s="147"/>
      <c r="TL42" s="147"/>
      <c r="TM42" s="147"/>
      <c r="TN42" s="147"/>
      <c r="TO42" s="147"/>
      <c r="TP42" s="147"/>
      <c r="TQ42" s="147"/>
      <c r="TR42" s="147"/>
      <c r="TS42" s="147"/>
      <c r="TT42" s="147"/>
      <c r="TU42" s="147"/>
      <c r="TV42" s="147"/>
      <c r="TW42" s="147"/>
      <c r="TX42" s="147"/>
      <c r="TY42" s="147"/>
      <c r="TZ42" s="147"/>
      <c r="UA42" s="147"/>
      <c r="UB42" s="147"/>
      <c r="UC42" s="147"/>
      <c r="UD42" s="147"/>
      <c r="UE42" s="147"/>
      <c r="UF42" s="147"/>
      <c r="UG42" s="147"/>
      <c r="UH42" s="147"/>
      <c r="UI42" s="147"/>
      <c r="UJ42" s="147"/>
      <c r="UK42" s="147"/>
      <c r="UL42" s="147"/>
      <c r="UM42" s="147"/>
      <c r="UN42" s="147"/>
      <c r="UO42" s="147"/>
      <c r="UP42" s="147"/>
      <c r="UQ42" s="147"/>
      <c r="UR42" s="147"/>
      <c r="US42" s="147"/>
      <c r="UT42" s="147"/>
      <c r="UU42" s="147"/>
      <c r="UV42" s="147"/>
      <c r="UW42" s="147"/>
      <c r="UX42" s="147"/>
      <c r="UY42" s="147"/>
      <c r="UZ42" s="147"/>
      <c r="VA42" s="147"/>
      <c r="VB42" s="147"/>
      <c r="VC42" s="147"/>
      <c r="VD42" s="147"/>
      <c r="VE42" s="147"/>
      <c r="VF42" s="147"/>
      <c r="VG42" s="147"/>
      <c r="VH42" s="147"/>
      <c r="VI42" s="147"/>
      <c r="VJ42" s="147"/>
      <c r="VK42" s="147"/>
      <c r="VL42" s="147"/>
      <c r="VM42" s="147"/>
      <c r="VN42" s="147"/>
      <c r="VO42" s="147"/>
      <c r="VP42" s="147"/>
      <c r="VQ42" s="147"/>
      <c r="VR42" s="147"/>
      <c r="VS42" s="147"/>
      <c r="VT42" s="147"/>
      <c r="VU42" s="147"/>
      <c r="VV42" s="147"/>
      <c r="VW42" s="147"/>
      <c r="VX42" s="147"/>
      <c r="VY42" s="147"/>
      <c r="VZ42" s="147"/>
      <c r="WA42" s="147"/>
      <c r="WB42" s="147"/>
      <c r="WC42" s="147"/>
      <c r="WD42" s="147"/>
      <c r="WE42" s="147"/>
      <c r="WF42" s="147"/>
      <c r="WG42" s="147"/>
      <c r="WH42" s="147"/>
      <c r="WI42" s="147"/>
      <c r="WJ42" s="147"/>
      <c r="WK42" s="147"/>
      <c r="WL42" s="147"/>
      <c r="WM42" s="147"/>
      <c r="WN42" s="147"/>
      <c r="WO42" s="147"/>
      <c r="WP42" s="147"/>
      <c r="WQ42" s="147"/>
      <c r="WR42" s="147"/>
      <c r="WS42" s="147"/>
      <c r="WT42" s="147"/>
      <c r="WU42" s="147"/>
      <c r="WV42" s="147"/>
      <c r="WW42" s="147"/>
      <c r="WX42" s="147"/>
      <c r="WY42" s="147"/>
      <c r="WZ42" s="147"/>
      <c r="XA42" s="147"/>
      <c r="XB42" s="147"/>
      <c r="XC42" s="147"/>
      <c r="XD42" s="147"/>
      <c r="XE42" s="147"/>
      <c r="XF42" s="147"/>
      <c r="XG42" s="147"/>
      <c r="XH42" s="147"/>
      <c r="XI42" s="147"/>
      <c r="XJ42" s="147"/>
      <c r="XK42" s="147"/>
      <c r="XL42" s="147"/>
      <c r="XM42" s="147"/>
      <c r="XN42" s="147"/>
      <c r="XO42" s="147"/>
      <c r="XP42" s="147"/>
      <c r="XQ42" s="147"/>
      <c r="XR42" s="147"/>
      <c r="XS42" s="147"/>
      <c r="XT42" s="147"/>
      <c r="XU42" s="147"/>
      <c r="XV42" s="147"/>
      <c r="XW42" s="147"/>
      <c r="XX42" s="147"/>
      <c r="XY42" s="147"/>
      <c r="XZ42" s="147"/>
      <c r="YA42" s="147"/>
      <c r="YB42" s="147"/>
      <c r="YC42" s="147"/>
      <c r="YD42" s="147"/>
      <c r="YE42" s="147"/>
      <c r="YF42" s="147"/>
      <c r="YG42" s="147"/>
      <c r="YH42" s="147"/>
      <c r="YI42" s="147"/>
      <c r="YJ42" s="147"/>
      <c r="YK42" s="147"/>
      <c r="YL42" s="147"/>
      <c r="YM42" s="147"/>
      <c r="YN42" s="147"/>
      <c r="YO42" s="147"/>
      <c r="YP42" s="147"/>
      <c r="YQ42" s="147"/>
      <c r="YR42" s="147"/>
      <c r="YS42" s="147"/>
      <c r="YT42" s="147"/>
      <c r="YU42" s="147"/>
      <c r="YV42" s="147"/>
      <c r="YW42" s="147"/>
      <c r="YX42" s="147"/>
      <c r="YY42" s="147"/>
      <c r="YZ42" s="147"/>
      <c r="ZA42" s="147"/>
      <c r="ZB42" s="147"/>
      <c r="ZC42" s="147"/>
      <c r="ZD42" s="147"/>
      <c r="ZE42" s="147"/>
      <c r="ZF42" s="147"/>
      <c r="ZG42" s="147"/>
      <c r="ZH42" s="147"/>
      <c r="ZI42" s="147"/>
      <c r="ZJ42" s="147"/>
      <c r="ZK42" s="147"/>
      <c r="ZL42" s="147"/>
      <c r="ZM42" s="147"/>
      <c r="ZN42" s="147"/>
      <c r="ZO42" s="147"/>
      <c r="ZP42" s="147"/>
      <c r="ZQ42" s="147"/>
      <c r="ZR42" s="147"/>
      <c r="ZS42" s="147"/>
      <c r="ZT42" s="147"/>
      <c r="ZU42" s="147"/>
      <c r="ZV42" s="147"/>
      <c r="ZW42" s="147"/>
      <c r="ZX42" s="147"/>
      <c r="ZY42" s="147"/>
      <c r="ZZ42" s="147"/>
      <c r="AAA42" s="147"/>
      <c r="AAB42" s="147"/>
      <c r="AAC42" s="147"/>
      <c r="AAD42" s="147"/>
      <c r="AAE42" s="147"/>
      <c r="AAF42" s="147"/>
      <c r="AAG42" s="147"/>
      <c r="AAH42" s="147"/>
      <c r="AAI42" s="147"/>
      <c r="AAJ42" s="147"/>
      <c r="AAK42" s="147"/>
      <c r="AAL42" s="147"/>
      <c r="AAM42" s="147"/>
      <c r="AAN42" s="147"/>
      <c r="AAO42" s="147"/>
      <c r="AAP42" s="147"/>
      <c r="AAQ42" s="147"/>
      <c r="AAR42" s="147"/>
      <c r="AAS42" s="147"/>
      <c r="AAT42" s="147"/>
      <c r="AAU42" s="147"/>
      <c r="AAV42" s="147"/>
      <c r="AAW42" s="147"/>
      <c r="AAX42" s="147"/>
      <c r="AAY42" s="147"/>
      <c r="AAZ42" s="147"/>
      <c r="ABA42" s="147"/>
      <c r="ABB42" s="147"/>
      <c r="ABC42" s="147"/>
      <c r="ABD42" s="147"/>
      <c r="ABE42" s="147"/>
      <c r="ABF42" s="147"/>
      <c r="ABG42" s="147"/>
      <c r="ABH42" s="147"/>
      <c r="ABI42" s="147"/>
      <c r="ABJ42" s="147"/>
      <c r="ABK42" s="147"/>
      <c r="ABL42" s="147"/>
      <c r="ABM42" s="147"/>
      <c r="ABN42" s="147"/>
      <c r="ABO42" s="147"/>
      <c r="ABP42" s="147"/>
      <c r="ABQ42" s="147"/>
      <c r="ABR42" s="147"/>
      <c r="ABS42" s="147"/>
      <c r="ABT42" s="147"/>
      <c r="ABU42" s="147"/>
      <c r="ABV42" s="147"/>
      <c r="ABW42" s="147"/>
      <c r="ABX42" s="147"/>
      <c r="ABY42" s="147"/>
      <c r="ABZ42" s="147"/>
      <c r="ACA42" s="147"/>
      <c r="ACB42" s="147"/>
      <c r="ACC42" s="147"/>
      <c r="ACD42" s="147"/>
      <c r="ACE42" s="147"/>
      <c r="ACF42" s="147"/>
      <c r="ACG42" s="147"/>
      <c r="ACH42" s="147"/>
      <c r="ACI42" s="147"/>
      <c r="ACJ42" s="147"/>
      <c r="ACK42" s="147"/>
      <c r="ACL42" s="147"/>
      <c r="ACM42" s="147"/>
      <c r="ACN42" s="147"/>
      <c r="ACO42" s="147"/>
      <c r="ACP42" s="147"/>
      <c r="ACQ42" s="147"/>
      <c r="ACR42" s="147"/>
      <c r="ACS42" s="147"/>
      <c r="ACT42" s="147"/>
      <c r="ACU42" s="147"/>
      <c r="ACV42" s="147"/>
      <c r="ACW42" s="147"/>
      <c r="ACX42" s="147"/>
      <c r="ACY42" s="147"/>
      <c r="ACZ42" s="147"/>
      <c r="ADA42" s="147"/>
      <c r="ADB42" s="147"/>
      <c r="ADC42" s="147"/>
      <c r="ADD42" s="147"/>
      <c r="ADE42" s="147"/>
      <c r="ADF42" s="147"/>
      <c r="ADG42" s="147"/>
      <c r="ADH42" s="147"/>
      <c r="ADI42" s="147"/>
      <c r="ADJ42" s="147"/>
      <c r="ADK42" s="147"/>
      <c r="ADL42" s="147"/>
      <c r="ADM42" s="147"/>
      <c r="ADN42" s="147"/>
      <c r="ADO42" s="147"/>
      <c r="ADP42" s="147"/>
      <c r="ADQ42" s="147"/>
      <c r="ADR42" s="147"/>
      <c r="ADS42" s="147"/>
      <c r="ADT42" s="147"/>
      <c r="ADU42" s="147"/>
      <c r="ADV42" s="147"/>
      <c r="ADW42" s="147"/>
      <c r="ADX42" s="147"/>
      <c r="ADY42" s="147"/>
      <c r="ADZ42" s="147"/>
      <c r="AEA42" s="147"/>
      <c r="AEB42" s="147"/>
      <c r="AEC42" s="147"/>
      <c r="AED42" s="147"/>
      <c r="AEE42" s="147"/>
      <c r="AEF42" s="147"/>
      <c r="AEG42" s="147"/>
      <c r="AEH42" s="147"/>
      <c r="AEI42" s="147"/>
      <c r="AEJ42" s="147"/>
      <c r="AEK42" s="147"/>
      <c r="AEL42" s="147"/>
      <c r="AEM42" s="147"/>
      <c r="AEN42" s="147"/>
      <c r="AEO42" s="147"/>
      <c r="AEP42" s="147"/>
      <c r="AEQ42" s="147"/>
      <c r="AER42" s="147"/>
      <c r="AES42" s="147"/>
      <c r="AET42" s="147"/>
      <c r="AEU42" s="147"/>
      <c r="AEV42" s="147"/>
      <c r="AEW42" s="147"/>
      <c r="AEX42" s="147"/>
      <c r="AEY42" s="147"/>
      <c r="AEZ42" s="147"/>
      <c r="AFA42" s="147"/>
      <c r="AFB42" s="147"/>
      <c r="AFC42" s="147"/>
      <c r="AFD42" s="147"/>
      <c r="AFE42" s="147"/>
      <c r="AFF42" s="147"/>
      <c r="AFG42" s="147"/>
      <c r="AFH42" s="147"/>
      <c r="AFI42" s="147"/>
      <c r="AFJ42" s="147"/>
      <c r="AFK42" s="147"/>
      <c r="AFL42" s="147"/>
      <c r="AFM42" s="147"/>
      <c r="AFN42" s="147"/>
      <c r="AFO42" s="147"/>
      <c r="AFP42" s="147"/>
      <c r="AFQ42" s="147"/>
      <c r="AFR42" s="147"/>
      <c r="AFS42" s="147"/>
      <c r="AFT42" s="147"/>
      <c r="AFU42" s="147"/>
      <c r="AFV42" s="147"/>
      <c r="AFW42" s="147"/>
      <c r="AFX42" s="147"/>
      <c r="AFY42" s="147"/>
      <c r="AFZ42" s="147"/>
      <c r="AGA42" s="147"/>
      <c r="AGB42" s="147"/>
      <c r="AGC42" s="147"/>
      <c r="AGD42" s="147"/>
      <c r="AGE42" s="147"/>
      <c r="AGF42" s="147"/>
      <c r="AGG42" s="147"/>
      <c r="AGH42" s="147"/>
      <c r="AGI42" s="147"/>
      <c r="AGJ42" s="147"/>
      <c r="AGK42" s="147"/>
      <c r="AGL42" s="147"/>
      <c r="AGM42" s="147"/>
      <c r="AGN42" s="147"/>
      <c r="AGO42" s="147"/>
      <c r="AGP42" s="147"/>
      <c r="AGQ42" s="147"/>
      <c r="AGR42" s="147"/>
      <c r="AGS42" s="147"/>
      <c r="AGT42" s="147"/>
      <c r="AGU42" s="147"/>
      <c r="AGV42" s="147"/>
      <c r="AGW42" s="147"/>
      <c r="AGX42" s="147"/>
      <c r="AGY42" s="147"/>
      <c r="AGZ42" s="147"/>
      <c r="AHA42" s="147"/>
      <c r="AHB42" s="147"/>
      <c r="AHC42" s="147"/>
      <c r="AHD42" s="147"/>
      <c r="AHE42" s="147"/>
      <c r="AHF42" s="147"/>
      <c r="AHG42" s="147"/>
      <c r="AHH42" s="147"/>
      <c r="AHI42" s="147"/>
      <c r="AHJ42" s="147"/>
      <c r="AHK42" s="147"/>
      <c r="AHL42" s="147"/>
      <c r="AHM42" s="147"/>
      <c r="AHN42" s="147"/>
      <c r="AHO42" s="147"/>
      <c r="AHP42" s="147"/>
      <c r="AHQ42" s="147"/>
      <c r="AHR42" s="147"/>
      <c r="AHS42" s="147"/>
      <c r="AHT42" s="147"/>
      <c r="AHU42" s="147"/>
      <c r="AHV42" s="147"/>
      <c r="AHW42" s="147"/>
      <c r="AHX42" s="147"/>
      <c r="AHY42" s="147"/>
      <c r="AHZ42" s="147"/>
      <c r="AIA42" s="147"/>
      <c r="AIB42" s="147"/>
      <c r="AIC42" s="147"/>
      <c r="AID42" s="147"/>
      <c r="AIE42" s="147"/>
      <c r="AIF42" s="147"/>
      <c r="AIG42" s="147"/>
      <c r="AIH42" s="147"/>
      <c r="AII42" s="147"/>
      <c r="AIJ42" s="147"/>
      <c r="AIK42" s="147"/>
      <c r="AIL42" s="147"/>
      <c r="AIM42" s="147"/>
      <c r="AIN42" s="147"/>
      <c r="AIO42" s="147"/>
      <c r="AIP42" s="147"/>
      <c r="AIQ42" s="147"/>
      <c r="AIR42" s="147"/>
      <c r="AIS42" s="147"/>
      <c r="AIT42" s="147"/>
      <c r="AIU42" s="147"/>
    </row>
    <row r="43" spans="1:931">
      <c r="A43" s="147"/>
      <c r="B43" s="147"/>
      <c r="C43" s="164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  <c r="CQ43" s="147"/>
      <c r="CR43" s="147"/>
      <c r="CS43" s="147"/>
      <c r="CT43" s="147"/>
      <c r="CU43" s="147"/>
      <c r="CV43" s="147"/>
      <c r="CW43" s="147"/>
      <c r="CX43" s="147"/>
      <c r="CY43" s="147"/>
      <c r="CZ43" s="147"/>
      <c r="DA43" s="147"/>
      <c r="DB43" s="147"/>
      <c r="DC43" s="147"/>
      <c r="DD43" s="147"/>
      <c r="DE43" s="147"/>
      <c r="DF43" s="147"/>
      <c r="DG43" s="147"/>
      <c r="DH43" s="147"/>
      <c r="DI43" s="147"/>
      <c r="DJ43" s="147"/>
      <c r="DK43" s="147"/>
      <c r="DL43" s="147"/>
      <c r="DM43" s="147"/>
      <c r="DN43" s="147"/>
      <c r="DO43" s="147"/>
      <c r="DP43" s="147"/>
      <c r="DQ43" s="147"/>
      <c r="DR43" s="147"/>
      <c r="DS43" s="147"/>
      <c r="DT43" s="147"/>
      <c r="DU43" s="147"/>
      <c r="DV43" s="147"/>
      <c r="DW43" s="147"/>
      <c r="DX43" s="147"/>
      <c r="DY43" s="147"/>
      <c r="DZ43" s="147"/>
      <c r="EA43" s="147"/>
      <c r="EB43" s="147"/>
      <c r="EC43" s="147"/>
      <c r="ED43" s="147"/>
      <c r="EE43" s="147"/>
      <c r="EF43" s="147"/>
      <c r="EG43" s="147"/>
      <c r="EH43" s="147"/>
      <c r="EI43" s="147"/>
      <c r="EJ43" s="147"/>
      <c r="EK43" s="147"/>
      <c r="EL43" s="147"/>
      <c r="EM43" s="147"/>
      <c r="EN43" s="147"/>
      <c r="EO43" s="147"/>
      <c r="EP43" s="147"/>
      <c r="EQ43" s="147"/>
      <c r="ER43" s="147"/>
      <c r="ES43" s="147"/>
      <c r="ET43" s="147"/>
      <c r="EU43" s="147"/>
      <c r="EV43" s="147"/>
      <c r="EW43" s="147"/>
      <c r="EX43" s="147"/>
      <c r="EY43" s="147"/>
      <c r="EZ43" s="147"/>
      <c r="FA43" s="147"/>
      <c r="FB43" s="147"/>
      <c r="FC43" s="147"/>
      <c r="FD43" s="147"/>
      <c r="FE43" s="147"/>
      <c r="FF43" s="147"/>
      <c r="FG43" s="147"/>
      <c r="FH43" s="147"/>
      <c r="FI43" s="147"/>
      <c r="FJ43" s="147"/>
      <c r="FK43" s="147"/>
      <c r="FL43" s="147"/>
      <c r="FM43" s="147"/>
      <c r="FN43" s="147"/>
      <c r="FO43" s="147"/>
      <c r="FP43" s="147"/>
      <c r="FQ43" s="147"/>
      <c r="FR43" s="147"/>
      <c r="FS43" s="147"/>
      <c r="FT43" s="147"/>
      <c r="FU43" s="147"/>
      <c r="FV43" s="147"/>
      <c r="FW43" s="147"/>
      <c r="FX43" s="147"/>
      <c r="FY43" s="147"/>
      <c r="FZ43" s="147"/>
      <c r="GA43" s="147"/>
      <c r="GB43" s="147"/>
      <c r="GC43" s="147"/>
      <c r="GD43" s="147"/>
      <c r="GE43" s="147"/>
      <c r="GF43" s="147"/>
      <c r="GG43" s="147"/>
      <c r="GH43" s="147"/>
      <c r="GI43" s="147"/>
      <c r="GJ43" s="147"/>
      <c r="GK43" s="147"/>
      <c r="GL43" s="147"/>
      <c r="GM43" s="147"/>
      <c r="GN43" s="147"/>
      <c r="GO43" s="147"/>
      <c r="GP43" s="147"/>
      <c r="GQ43" s="147"/>
      <c r="GR43" s="147"/>
      <c r="GS43" s="147"/>
      <c r="GT43" s="147"/>
      <c r="GU43" s="147"/>
      <c r="GV43" s="147"/>
      <c r="GW43" s="147"/>
      <c r="GX43" s="147"/>
      <c r="GY43" s="147"/>
      <c r="GZ43" s="147"/>
      <c r="HA43" s="147"/>
      <c r="HB43" s="147"/>
      <c r="HC43" s="147"/>
      <c r="HD43" s="147"/>
      <c r="HE43" s="147"/>
      <c r="HF43" s="147"/>
      <c r="HG43" s="147"/>
      <c r="HH43" s="147"/>
      <c r="HI43" s="147"/>
      <c r="HJ43" s="147"/>
      <c r="HK43" s="147"/>
      <c r="HL43" s="147"/>
      <c r="HM43" s="147"/>
      <c r="HN43" s="147"/>
      <c r="HO43" s="147"/>
      <c r="HP43" s="147"/>
      <c r="HQ43" s="147"/>
      <c r="HR43" s="147"/>
      <c r="HS43" s="147"/>
      <c r="HT43" s="147"/>
      <c r="HU43" s="147"/>
      <c r="HV43" s="147"/>
      <c r="HW43" s="147"/>
      <c r="HX43" s="147"/>
      <c r="HY43" s="147"/>
      <c r="HZ43" s="147"/>
      <c r="IA43" s="147"/>
      <c r="IB43" s="147"/>
      <c r="IC43" s="147"/>
      <c r="ID43" s="147"/>
      <c r="IE43" s="147"/>
      <c r="IF43" s="147"/>
      <c r="IG43" s="147"/>
      <c r="IH43" s="147"/>
      <c r="II43" s="147"/>
      <c r="IJ43" s="147"/>
      <c r="IK43" s="147"/>
      <c r="IL43" s="147"/>
      <c r="IM43" s="147"/>
      <c r="IN43" s="147"/>
      <c r="IO43" s="147"/>
      <c r="IP43" s="147"/>
      <c r="IQ43" s="147"/>
      <c r="IR43" s="147"/>
      <c r="IS43" s="147"/>
      <c r="IT43" s="147"/>
      <c r="IU43" s="147"/>
      <c r="IV43" s="147"/>
      <c r="IW43" s="147"/>
      <c r="IX43" s="147"/>
      <c r="IY43" s="147"/>
      <c r="IZ43" s="147"/>
      <c r="JA43" s="147"/>
      <c r="JB43" s="147"/>
      <c r="JC43" s="147"/>
      <c r="JD43" s="147"/>
      <c r="JE43" s="147"/>
      <c r="JF43" s="147"/>
      <c r="JG43" s="147"/>
      <c r="JH43" s="147"/>
      <c r="JI43" s="147"/>
      <c r="JJ43" s="147"/>
      <c r="JK43" s="147"/>
      <c r="JL43" s="147"/>
      <c r="JM43" s="147"/>
      <c r="JN43" s="147"/>
      <c r="JO43" s="147"/>
      <c r="JP43" s="147"/>
      <c r="JQ43" s="147"/>
      <c r="JR43" s="147"/>
      <c r="JS43" s="147"/>
      <c r="JT43" s="147"/>
      <c r="JU43" s="147"/>
      <c r="JV43" s="147"/>
      <c r="JW43" s="147"/>
      <c r="JX43" s="147"/>
      <c r="JY43" s="147"/>
      <c r="JZ43" s="147"/>
      <c r="KA43" s="147"/>
      <c r="KB43" s="147"/>
      <c r="KC43" s="147"/>
      <c r="KD43" s="147"/>
      <c r="KE43" s="147"/>
      <c r="KF43" s="147"/>
      <c r="KG43" s="147"/>
      <c r="KH43" s="147"/>
      <c r="KI43" s="147"/>
      <c r="KJ43" s="147"/>
      <c r="KK43" s="147"/>
      <c r="KL43" s="147"/>
      <c r="KM43" s="147"/>
      <c r="KN43" s="147"/>
      <c r="KO43" s="147"/>
      <c r="KP43" s="147"/>
      <c r="KQ43" s="147"/>
      <c r="KR43" s="147"/>
      <c r="KS43" s="147"/>
      <c r="KT43" s="147"/>
      <c r="KU43" s="147"/>
      <c r="KV43" s="147"/>
      <c r="KW43" s="147"/>
      <c r="KX43" s="147"/>
      <c r="KY43" s="147"/>
      <c r="KZ43" s="147"/>
      <c r="LA43" s="147"/>
      <c r="LB43" s="147"/>
      <c r="LC43" s="147"/>
      <c r="LD43" s="147"/>
      <c r="LE43" s="147"/>
      <c r="LF43" s="147"/>
      <c r="LG43" s="147"/>
      <c r="LH43" s="147"/>
      <c r="LI43" s="147"/>
      <c r="LJ43" s="147"/>
      <c r="LK43" s="147"/>
      <c r="LL43" s="147"/>
      <c r="LM43" s="147"/>
      <c r="LN43" s="147"/>
      <c r="LO43" s="147"/>
      <c r="LP43" s="147"/>
      <c r="LQ43" s="147"/>
      <c r="LR43" s="147"/>
      <c r="LS43" s="147"/>
      <c r="LT43" s="147"/>
      <c r="LU43" s="147"/>
      <c r="LV43" s="147"/>
      <c r="LW43" s="147"/>
      <c r="LX43" s="147"/>
      <c r="LY43" s="147"/>
      <c r="LZ43" s="147"/>
      <c r="MA43" s="147"/>
      <c r="MB43" s="147"/>
      <c r="MC43" s="147"/>
      <c r="MD43" s="147"/>
      <c r="ME43" s="147"/>
      <c r="MF43" s="147"/>
      <c r="MG43" s="147"/>
      <c r="MH43" s="147"/>
      <c r="MI43" s="147"/>
      <c r="MJ43" s="147"/>
      <c r="MK43" s="147"/>
      <c r="ML43" s="147"/>
      <c r="MM43" s="147"/>
      <c r="MN43" s="147"/>
      <c r="MO43" s="147"/>
      <c r="MP43" s="147"/>
      <c r="MQ43" s="147"/>
      <c r="MR43" s="147"/>
      <c r="MS43" s="147"/>
      <c r="MT43" s="147"/>
      <c r="MU43" s="147"/>
      <c r="MV43" s="147"/>
      <c r="MW43" s="147"/>
      <c r="MX43" s="147"/>
      <c r="MY43" s="147"/>
      <c r="MZ43" s="147"/>
      <c r="NA43" s="147"/>
      <c r="NB43" s="147"/>
      <c r="NC43" s="147"/>
      <c r="ND43" s="147"/>
      <c r="NE43" s="147"/>
      <c r="NF43" s="147"/>
      <c r="NG43" s="147"/>
      <c r="NH43" s="147"/>
      <c r="NI43" s="147"/>
      <c r="NJ43" s="147"/>
      <c r="NK43" s="147"/>
      <c r="NL43" s="147"/>
      <c r="NM43" s="147"/>
      <c r="NN43" s="147"/>
      <c r="NO43" s="147"/>
      <c r="NP43" s="147"/>
      <c r="NQ43" s="147"/>
      <c r="NR43" s="147"/>
      <c r="NS43" s="147"/>
      <c r="NT43" s="147"/>
      <c r="NU43" s="147"/>
      <c r="NV43" s="147"/>
      <c r="NW43" s="147"/>
      <c r="NX43" s="147"/>
      <c r="NY43" s="147"/>
      <c r="NZ43" s="147"/>
      <c r="OA43" s="147"/>
      <c r="OB43" s="147"/>
      <c r="OC43" s="147"/>
      <c r="OD43" s="147"/>
      <c r="OE43" s="147"/>
      <c r="OF43" s="147"/>
      <c r="OG43" s="147"/>
      <c r="OH43" s="147"/>
      <c r="OI43" s="147"/>
      <c r="OJ43" s="147"/>
      <c r="OK43" s="147"/>
      <c r="OL43" s="147"/>
      <c r="OM43" s="147"/>
      <c r="ON43" s="147"/>
      <c r="OO43" s="147"/>
      <c r="OP43" s="147"/>
      <c r="OQ43" s="147"/>
      <c r="OR43" s="147"/>
      <c r="OS43" s="147"/>
      <c r="OT43" s="147"/>
      <c r="OU43" s="147"/>
      <c r="OV43" s="147"/>
      <c r="OW43" s="147"/>
      <c r="OX43" s="147"/>
      <c r="OY43" s="147"/>
      <c r="OZ43" s="147"/>
      <c r="PA43" s="147"/>
      <c r="PB43" s="147"/>
      <c r="PC43" s="147"/>
      <c r="PD43" s="147"/>
      <c r="PE43" s="147"/>
      <c r="PF43" s="147"/>
      <c r="PG43" s="147"/>
      <c r="PH43" s="147"/>
      <c r="PI43" s="147"/>
      <c r="PJ43" s="147"/>
      <c r="PK43" s="147"/>
      <c r="PL43" s="147"/>
      <c r="PM43" s="147"/>
      <c r="PN43" s="147"/>
      <c r="PO43" s="147"/>
      <c r="PP43" s="147"/>
      <c r="PQ43" s="147"/>
      <c r="PR43" s="147"/>
      <c r="PS43" s="147"/>
      <c r="PT43" s="147"/>
      <c r="PU43" s="147"/>
      <c r="PV43" s="147"/>
      <c r="PW43" s="147"/>
      <c r="PX43" s="147"/>
      <c r="PY43" s="147"/>
      <c r="PZ43" s="147"/>
      <c r="QA43" s="147"/>
      <c r="QB43" s="147"/>
      <c r="QC43" s="147"/>
      <c r="QD43" s="147"/>
      <c r="QE43" s="147"/>
      <c r="QF43" s="147"/>
      <c r="QG43" s="147"/>
      <c r="QH43" s="147"/>
      <c r="QI43" s="147"/>
      <c r="QJ43" s="147"/>
      <c r="QK43" s="147"/>
      <c r="QL43" s="147"/>
      <c r="QM43" s="147"/>
      <c r="QN43" s="147"/>
      <c r="QO43" s="147"/>
      <c r="QP43" s="147"/>
      <c r="QQ43" s="147"/>
      <c r="QR43" s="147"/>
      <c r="QS43" s="147"/>
      <c r="QT43" s="147"/>
      <c r="QU43" s="147"/>
      <c r="QV43" s="147"/>
      <c r="QW43" s="147"/>
      <c r="QX43" s="147"/>
      <c r="QY43" s="147"/>
      <c r="QZ43" s="147"/>
      <c r="RA43" s="147"/>
      <c r="RB43" s="147"/>
      <c r="RC43" s="147"/>
      <c r="RD43" s="147"/>
      <c r="RE43" s="147"/>
      <c r="RF43" s="147"/>
      <c r="RG43" s="147"/>
      <c r="RH43" s="147"/>
      <c r="RI43" s="147"/>
      <c r="RJ43" s="147"/>
      <c r="RK43" s="147"/>
      <c r="RL43" s="147"/>
      <c r="RM43" s="147"/>
      <c r="RN43" s="147"/>
      <c r="RO43" s="147"/>
      <c r="RP43" s="147"/>
      <c r="RQ43" s="147"/>
      <c r="RR43" s="147"/>
      <c r="RS43" s="147"/>
      <c r="RT43" s="147"/>
      <c r="RU43" s="147"/>
      <c r="RV43" s="147"/>
      <c r="RW43" s="147"/>
      <c r="RX43" s="147"/>
      <c r="RY43" s="147"/>
      <c r="RZ43" s="147"/>
      <c r="SA43" s="147"/>
      <c r="SB43" s="147"/>
      <c r="SC43" s="147"/>
      <c r="SD43" s="147"/>
      <c r="SE43" s="147"/>
      <c r="SF43" s="147"/>
      <c r="SG43" s="147"/>
      <c r="SH43" s="147"/>
      <c r="SI43" s="147"/>
      <c r="SJ43" s="147"/>
      <c r="SK43" s="147"/>
      <c r="SL43" s="147"/>
      <c r="SM43" s="147"/>
      <c r="SN43" s="147"/>
      <c r="SO43" s="147"/>
      <c r="SP43" s="147"/>
      <c r="SQ43" s="147"/>
      <c r="SR43" s="147"/>
      <c r="SS43" s="147"/>
      <c r="ST43" s="147"/>
      <c r="SU43" s="147"/>
      <c r="SV43" s="147"/>
      <c r="SW43" s="147"/>
      <c r="SX43" s="147"/>
      <c r="SY43" s="147"/>
      <c r="SZ43" s="147"/>
      <c r="TA43" s="147"/>
      <c r="TB43" s="147"/>
      <c r="TC43" s="147"/>
      <c r="TD43" s="147"/>
      <c r="TE43" s="147"/>
      <c r="TF43" s="147"/>
      <c r="TG43" s="147"/>
      <c r="TH43" s="147"/>
      <c r="TI43" s="147"/>
      <c r="TJ43" s="147"/>
      <c r="TK43" s="147"/>
      <c r="TL43" s="147"/>
      <c r="TM43" s="147"/>
      <c r="TN43" s="147"/>
      <c r="TO43" s="147"/>
      <c r="TP43" s="147"/>
      <c r="TQ43" s="147"/>
      <c r="TR43" s="147"/>
      <c r="TS43" s="147"/>
      <c r="TT43" s="147"/>
      <c r="TU43" s="147"/>
      <c r="TV43" s="147"/>
      <c r="TW43" s="147"/>
      <c r="TX43" s="147"/>
      <c r="TY43" s="147"/>
      <c r="TZ43" s="147"/>
      <c r="UA43" s="147"/>
      <c r="UB43" s="147"/>
      <c r="UC43" s="147"/>
      <c r="UD43" s="147"/>
      <c r="UE43" s="147"/>
      <c r="UF43" s="147"/>
      <c r="UG43" s="147"/>
      <c r="UH43" s="147"/>
      <c r="UI43" s="147"/>
      <c r="UJ43" s="147"/>
      <c r="UK43" s="147"/>
      <c r="UL43" s="147"/>
      <c r="UM43" s="147"/>
      <c r="UN43" s="147"/>
      <c r="UO43" s="147"/>
      <c r="UP43" s="147"/>
      <c r="UQ43" s="147"/>
      <c r="UR43" s="147"/>
      <c r="US43" s="147"/>
      <c r="UT43" s="147"/>
      <c r="UU43" s="147"/>
      <c r="UV43" s="147"/>
      <c r="UW43" s="147"/>
      <c r="UX43" s="147"/>
      <c r="UY43" s="147"/>
      <c r="UZ43" s="147"/>
      <c r="VA43" s="147"/>
      <c r="VB43" s="147"/>
      <c r="VC43" s="147"/>
      <c r="VD43" s="147"/>
      <c r="VE43" s="147"/>
      <c r="VF43" s="147"/>
      <c r="VG43" s="147"/>
      <c r="VH43" s="147"/>
      <c r="VI43" s="147"/>
      <c r="VJ43" s="147"/>
      <c r="VK43" s="147"/>
      <c r="VL43" s="147"/>
      <c r="VM43" s="147"/>
      <c r="VN43" s="147"/>
      <c r="VO43" s="147"/>
      <c r="VP43" s="147"/>
      <c r="VQ43" s="147"/>
      <c r="VR43" s="147"/>
      <c r="VS43" s="147"/>
      <c r="VT43" s="147"/>
      <c r="VU43" s="147"/>
      <c r="VV43" s="147"/>
      <c r="VW43" s="147"/>
      <c r="VX43" s="147"/>
      <c r="VY43" s="147"/>
      <c r="VZ43" s="147"/>
      <c r="WA43" s="147"/>
      <c r="WB43" s="147"/>
      <c r="WC43" s="147"/>
      <c r="WD43" s="147"/>
      <c r="WE43" s="147"/>
      <c r="WF43" s="147"/>
      <c r="WG43" s="147"/>
      <c r="WH43" s="147"/>
      <c r="WI43" s="147"/>
      <c r="WJ43" s="147"/>
      <c r="WK43" s="147"/>
      <c r="WL43" s="147"/>
      <c r="WM43" s="147"/>
      <c r="WN43" s="147"/>
      <c r="WO43" s="147"/>
      <c r="WP43" s="147"/>
      <c r="WQ43" s="147"/>
      <c r="WR43" s="147"/>
      <c r="WS43" s="147"/>
      <c r="WT43" s="147"/>
      <c r="WU43" s="147"/>
      <c r="WV43" s="147"/>
      <c r="WW43" s="147"/>
      <c r="WX43" s="147"/>
      <c r="WY43" s="147"/>
      <c r="WZ43" s="147"/>
      <c r="XA43" s="147"/>
      <c r="XB43" s="147"/>
      <c r="XC43" s="147"/>
      <c r="XD43" s="147"/>
      <c r="XE43" s="147"/>
      <c r="XF43" s="147"/>
      <c r="XG43" s="147"/>
      <c r="XH43" s="147"/>
      <c r="XI43" s="147"/>
      <c r="XJ43" s="147"/>
      <c r="XK43" s="147"/>
      <c r="XL43" s="147"/>
      <c r="XM43" s="147"/>
      <c r="XN43" s="147"/>
      <c r="XO43" s="147"/>
      <c r="XP43" s="147"/>
      <c r="XQ43" s="147"/>
      <c r="XR43" s="147"/>
      <c r="XS43" s="147"/>
      <c r="XT43" s="147"/>
      <c r="XU43" s="147"/>
      <c r="XV43" s="147"/>
      <c r="XW43" s="147"/>
      <c r="XX43" s="147"/>
      <c r="XY43" s="147"/>
      <c r="XZ43" s="147"/>
      <c r="YA43" s="147"/>
      <c r="YB43" s="147"/>
      <c r="YC43" s="147"/>
      <c r="YD43" s="147"/>
      <c r="YE43" s="147"/>
      <c r="YF43" s="147"/>
      <c r="YG43" s="147"/>
      <c r="YH43" s="147"/>
      <c r="YI43" s="147"/>
      <c r="YJ43" s="147"/>
      <c r="YK43" s="147"/>
      <c r="YL43" s="147"/>
      <c r="YM43" s="147"/>
      <c r="YN43" s="147"/>
      <c r="YO43" s="147"/>
      <c r="YP43" s="147"/>
      <c r="YQ43" s="147"/>
      <c r="YR43" s="147"/>
      <c r="YS43" s="147"/>
      <c r="YT43" s="147"/>
      <c r="YU43" s="147"/>
      <c r="YV43" s="147"/>
      <c r="YW43" s="147"/>
      <c r="YX43" s="147"/>
      <c r="YY43" s="147"/>
      <c r="YZ43" s="147"/>
      <c r="ZA43" s="147"/>
      <c r="ZB43" s="147"/>
      <c r="ZC43" s="147"/>
      <c r="ZD43" s="147"/>
      <c r="ZE43" s="147"/>
      <c r="ZF43" s="147"/>
      <c r="ZG43" s="147"/>
      <c r="ZH43" s="147"/>
      <c r="ZI43" s="147"/>
      <c r="ZJ43" s="147"/>
      <c r="ZK43" s="147"/>
      <c r="ZL43" s="147"/>
      <c r="ZM43" s="147"/>
      <c r="ZN43" s="147"/>
      <c r="ZO43" s="147"/>
      <c r="ZP43" s="147"/>
      <c r="ZQ43" s="147"/>
      <c r="ZR43" s="147"/>
      <c r="ZS43" s="147"/>
      <c r="ZT43" s="147"/>
      <c r="ZU43" s="147"/>
      <c r="ZV43" s="147"/>
      <c r="ZW43" s="147"/>
      <c r="ZX43" s="147"/>
      <c r="ZY43" s="147"/>
      <c r="ZZ43" s="147"/>
      <c r="AAA43" s="147"/>
      <c r="AAB43" s="147"/>
      <c r="AAC43" s="147"/>
      <c r="AAD43" s="147"/>
      <c r="AAE43" s="147"/>
      <c r="AAF43" s="147"/>
      <c r="AAG43" s="147"/>
      <c r="AAH43" s="147"/>
      <c r="AAI43" s="147"/>
      <c r="AAJ43" s="147"/>
      <c r="AAK43" s="147"/>
      <c r="AAL43" s="147"/>
      <c r="AAM43" s="147"/>
      <c r="AAN43" s="147"/>
      <c r="AAO43" s="147"/>
      <c r="AAP43" s="147"/>
      <c r="AAQ43" s="147"/>
      <c r="AAR43" s="147"/>
      <c r="AAS43" s="147"/>
      <c r="AAT43" s="147"/>
      <c r="AAU43" s="147"/>
      <c r="AAV43" s="147"/>
      <c r="AAW43" s="147"/>
      <c r="AAX43" s="147"/>
      <c r="AAY43" s="147"/>
      <c r="AAZ43" s="147"/>
      <c r="ABA43" s="147"/>
      <c r="ABB43" s="147"/>
      <c r="ABC43" s="147"/>
      <c r="ABD43" s="147"/>
      <c r="ABE43" s="147"/>
      <c r="ABF43" s="147"/>
      <c r="ABG43" s="147"/>
      <c r="ABH43" s="147"/>
      <c r="ABI43" s="147"/>
      <c r="ABJ43" s="147"/>
      <c r="ABK43" s="147"/>
      <c r="ABL43" s="147"/>
      <c r="ABM43" s="147"/>
      <c r="ABN43" s="147"/>
      <c r="ABO43" s="147"/>
      <c r="ABP43" s="147"/>
      <c r="ABQ43" s="147"/>
      <c r="ABR43" s="147"/>
      <c r="ABS43" s="147"/>
      <c r="ABT43" s="147"/>
      <c r="ABU43" s="147"/>
      <c r="ABV43" s="147"/>
      <c r="ABW43" s="147"/>
      <c r="ABX43" s="147"/>
      <c r="ABY43" s="147"/>
      <c r="ABZ43" s="147"/>
      <c r="ACA43" s="147"/>
      <c r="ACB43" s="147"/>
      <c r="ACC43" s="147"/>
      <c r="ACD43" s="147"/>
      <c r="ACE43" s="147"/>
      <c r="ACF43" s="147"/>
      <c r="ACG43" s="147"/>
      <c r="ACH43" s="147"/>
      <c r="ACI43" s="147"/>
      <c r="ACJ43" s="147"/>
      <c r="ACK43" s="147"/>
      <c r="ACL43" s="147"/>
      <c r="ACM43" s="147"/>
      <c r="ACN43" s="147"/>
      <c r="ACO43" s="147"/>
      <c r="ACP43" s="147"/>
      <c r="ACQ43" s="147"/>
      <c r="ACR43" s="147"/>
      <c r="ACS43" s="147"/>
      <c r="ACT43" s="147"/>
      <c r="ACU43" s="147"/>
      <c r="ACV43" s="147"/>
      <c r="ACW43" s="147"/>
      <c r="ACX43" s="147"/>
      <c r="ACY43" s="147"/>
      <c r="ACZ43" s="147"/>
      <c r="ADA43" s="147"/>
      <c r="ADB43" s="147"/>
      <c r="ADC43" s="147"/>
      <c r="ADD43" s="147"/>
      <c r="ADE43" s="147"/>
      <c r="ADF43" s="147"/>
      <c r="ADG43" s="147"/>
      <c r="ADH43" s="147"/>
      <c r="ADI43" s="147"/>
      <c r="ADJ43" s="147"/>
      <c r="ADK43" s="147"/>
      <c r="ADL43" s="147"/>
      <c r="ADM43" s="147"/>
      <c r="ADN43" s="147"/>
      <c r="ADO43" s="147"/>
      <c r="ADP43" s="147"/>
      <c r="ADQ43" s="147"/>
      <c r="ADR43" s="147"/>
      <c r="ADS43" s="147"/>
      <c r="ADT43" s="147"/>
      <c r="ADU43" s="147"/>
      <c r="ADV43" s="147"/>
      <c r="ADW43" s="147"/>
      <c r="ADX43" s="147"/>
      <c r="ADY43" s="147"/>
      <c r="ADZ43" s="147"/>
      <c r="AEA43" s="147"/>
      <c r="AEB43" s="147"/>
      <c r="AEC43" s="147"/>
      <c r="AED43" s="147"/>
      <c r="AEE43" s="147"/>
      <c r="AEF43" s="147"/>
      <c r="AEG43" s="147"/>
      <c r="AEH43" s="147"/>
      <c r="AEI43" s="147"/>
      <c r="AEJ43" s="147"/>
      <c r="AEK43" s="147"/>
      <c r="AEL43" s="147"/>
      <c r="AEM43" s="147"/>
      <c r="AEN43" s="147"/>
      <c r="AEO43" s="147"/>
      <c r="AEP43" s="147"/>
      <c r="AEQ43" s="147"/>
      <c r="AER43" s="147"/>
      <c r="AES43" s="147"/>
      <c r="AET43" s="147"/>
      <c r="AEU43" s="147"/>
      <c r="AEV43" s="147"/>
      <c r="AEW43" s="147"/>
      <c r="AEX43" s="147"/>
      <c r="AEY43" s="147"/>
      <c r="AEZ43" s="147"/>
      <c r="AFA43" s="147"/>
      <c r="AFB43" s="147"/>
      <c r="AFC43" s="147"/>
      <c r="AFD43" s="147"/>
      <c r="AFE43" s="147"/>
      <c r="AFF43" s="147"/>
      <c r="AFG43" s="147"/>
      <c r="AFH43" s="147"/>
      <c r="AFI43" s="147"/>
      <c r="AFJ43" s="147"/>
      <c r="AFK43" s="147"/>
      <c r="AFL43" s="147"/>
      <c r="AFM43" s="147"/>
      <c r="AFN43" s="147"/>
      <c r="AFO43" s="147"/>
      <c r="AFP43" s="147"/>
      <c r="AFQ43" s="147"/>
      <c r="AFR43" s="147"/>
      <c r="AFS43" s="147"/>
      <c r="AFT43" s="147"/>
      <c r="AFU43" s="147"/>
      <c r="AFV43" s="147"/>
      <c r="AFW43" s="147"/>
      <c r="AFX43" s="147"/>
      <c r="AFY43" s="147"/>
      <c r="AFZ43" s="147"/>
      <c r="AGA43" s="147"/>
      <c r="AGB43" s="147"/>
      <c r="AGC43" s="147"/>
      <c r="AGD43" s="147"/>
      <c r="AGE43" s="147"/>
      <c r="AGF43" s="147"/>
      <c r="AGG43" s="147"/>
      <c r="AGH43" s="147"/>
      <c r="AGI43" s="147"/>
      <c r="AGJ43" s="147"/>
      <c r="AGK43" s="147"/>
      <c r="AGL43" s="147"/>
      <c r="AGM43" s="147"/>
      <c r="AGN43" s="147"/>
      <c r="AGO43" s="147"/>
      <c r="AGP43" s="147"/>
      <c r="AGQ43" s="147"/>
      <c r="AGR43" s="147"/>
      <c r="AGS43" s="147"/>
      <c r="AGT43" s="147"/>
      <c r="AGU43" s="147"/>
      <c r="AGV43" s="147"/>
      <c r="AGW43" s="147"/>
      <c r="AGX43" s="147"/>
      <c r="AGY43" s="147"/>
      <c r="AGZ43" s="147"/>
      <c r="AHA43" s="147"/>
      <c r="AHB43" s="147"/>
      <c r="AHC43" s="147"/>
      <c r="AHD43" s="147"/>
      <c r="AHE43" s="147"/>
      <c r="AHF43" s="147"/>
      <c r="AHG43" s="147"/>
      <c r="AHH43" s="147"/>
      <c r="AHI43" s="147"/>
      <c r="AHJ43" s="147"/>
      <c r="AHK43" s="147"/>
      <c r="AHL43" s="147"/>
      <c r="AHM43" s="147"/>
      <c r="AHN43" s="147"/>
      <c r="AHO43" s="147"/>
      <c r="AHP43" s="147"/>
      <c r="AHQ43" s="147"/>
      <c r="AHR43" s="147"/>
      <c r="AHS43" s="147"/>
      <c r="AHT43" s="147"/>
      <c r="AHU43" s="147"/>
      <c r="AHV43" s="147"/>
      <c r="AHW43" s="147"/>
      <c r="AHX43" s="147"/>
      <c r="AHY43" s="147"/>
      <c r="AHZ43" s="147"/>
      <c r="AIA43" s="147"/>
      <c r="AIB43" s="147"/>
      <c r="AIC43" s="147"/>
      <c r="AID43" s="147"/>
      <c r="AIE43" s="147"/>
      <c r="AIF43" s="147"/>
      <c r="AIG43" s="147"/>
      <c r="AIH43" s="147"/>
      <c r="AII43" s="147"/>
      <c r="AIJ43" s="147"/>
      <c r="AIK43" s="147"/>
      <c r="AIL43" s="147"/>
      <c r="AIM43" s="147"/>
      <c r="AIN43" s="147"/>
      <c r="AIO43" s="147"/>
      <c r="AIP43" s="147"/>
      <c r="AIQ43" s="147"/>
      <c r="AIR43" s="147"/>
      <c r="AIS43" s="147"/>
      <c r="AIT43" s="147"/>
      <c r="AIU43" s="147"/>
    </row>
    <row r="44" spans="1:931">
      <c r="A44" s="147"/>
      <c r="B44" s="147"/>
      <c r="C44" s="169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  <c r="CQ44" s="147"/>
      <c r="CR44" s="147"/>
      <c r="CS44" s="147"/>
      <c r="CT44" s="147"/>
      <c r="CU44" s="147"/>
      <c r="CV44" s="147"/>
      <c r="CW44" s="147"/>
      <c r="CX44" s="147"/>
      <c r="CY44" s="147"/>
      <c r="CZ44" s="147"/>
      <c r="DA44" s="147"/>
      <c r="DB44" s="147"/>
      <c r="DC44" s="147"/>
      <c r="DD44" s="147"/>
      <c r="DE44" s="147"/>
      <c r="DF44" s="147"/>
      <c r="DG44" s="147"/>
      <c r="DH44" s="147"/>
      <c r="DI44" s="147"/>
      <c r="DJ44" s="147"/>
      <c r="DK44" s="147"/>
      <c r="DL44" s="147"/>
      <c r="DM44" s="147"/>
      <c r="DN44" s="147"/>
      <c r="DO44" s="147"/>
      <c r="DP44" s="147"/>
      <c r="DQ44" s="147"/>
      <c r="DR44" s="147"/>
      <c r="DS44" s="147"/>
      <c r="DT44" s="147"/>
      <c r="DU44" s="147"/>
      <c r="DV44" s="147"/>
      <c r="DW44" s="147"/>
      <c r="DX44" s="147"/>
      <c r="DY44" s="147"/>
      <c r="DZ44" s="147"/>
      <c r="EA44" s="147"/>
      <c r="EB44" s="147"/>
      <c r="EC44" s="147"/>
      <c r="ED44" s="147"/>
      <c r="EE44" s="147"/>
      <c r="EF44" s="147"/>
      <c r="EG44" s="147"/>
      <c r="EH44" s="147"/>
      <c r="EI44" s="147"/>
      <c r="EJ44" s="147"/>
      <c r="EK44" s="147"/>
      <c r="EL44" s="147"/>
      <c r="EM44" s="147"/>
      <c r="EN44" s="147"/>
      <c r="EO44" s="147"/>
      <c r="EP44" s="147"/>
      <c r="EQ44" s="147"/>
      <c r="ER44" s="147"/>
      <c r="ES44" s="147"/>
      <c r="ET44" s="147"/>
      <c r="EU44" s="147"/>
      <c r="EV44" s="147"/>
      <c r="EW44" s="147"/>
      <c r="EX44" s="147"/>
      <c r="EY44" s="147"/>
      <c r="EZ44" s="147"/>
      <c r="FA44" s="147"/>
      <c r="FB44" s="147"/>
      <c r="FC44" s="147"/>
      <c r="FD44" s="147"/>
      <c r="FE44" s="147"/>
      <c r="FF44" s="147"/>
      <c r="FG44" s="147"/>
      <c r="FH44" s="147"/>
      <c r="FI44" s="147"/>
      <c r="FJ44" s="147"/>
      <c r="FK44" s="147"/>
      <c r="FL44" s="147"/>
      <c r="FM44" s="147"/>
      <c r="FN44" s="147"/>
      <c r="FO44" s="147"/>
      <c r="FP44" s="147"/>
      <c r="FQ44" s="147"/>
      <c r="FR44" s="147"/>
      <c r="FS44" s="147"/>
      <c r="FT44" s="147"/>
      <c r="FU44" s="147"/>
      <c r="FV44" s="147"/>
      <c r="FW44" s="147"/>
      <c r="FX44" s="147"/>
      <c r="FY44" s="147"/>
      <c r="FZ44" s="147"/>
      <c r="GA44" s="147"/>
      <c r="GB44" s="147"/>
      <c r="GC44" s="147"/>
      <c r="GD44" s="147"/>
      <c r="GE44" s="147"/>
      <c r="GF44" s="147"/>
      <c r="GG44" s="147"/>
      <c r="GH44" s="147"/>
      <c r="GI44" s="147"/>
      <c r="GJ44" s="147"/>
      <c r="GK44" s="147"/>
      <c r="GL44" s="147"/>
      <c r="GM44" s="147"/>
      <c r="GN44" s="147"/>
      <c r="GO44" s="147"/>
      <c r="GP44" s="147"/>
      <c r="GQ44" s="147"/>
      <c r="GR44" s="147"/>
      <c r="GS44" s="147"/>
      <c r="GT44" s="147"/>
      <c r="GU44" s="147"/>
      <c r="GV44" s="147"/>
      <c r="GW44" s="147"/>
      <c r="GX44" s="147"/>
      <c r="GY44" s="147"/>
      <c r="GZ44" s="147"/>
      <c r="HA44" s="147"/>
      <c r="HB44" s="147"/>
      <c r="HC44" s="147"/>
      <c r="HD44" s="147"/>
      <c r="HE44" s="147"/>
      <c r="HF44" s="147"/>
      <c r="HG44" s="147"/>
      <c r="HH44" s="147"/>
      <c r="HI44" s="147"/>
      <c r="HJ44" s="147"/>
      <c r="HK44" s="147"/>
      <c r="HL44" s="147"/>
      <c r="HM44" s="147"/>
      <c r="HN44" s="147"/>
      <c r="HO44" s="147"/>
      <c r="HP44" s="147"/>
      <c r="HQ44" s="147"/>
      <c r="HR44" s="147"/>
      <c r="HS44" s="147"/>
      <c r="HT44" s="147"/>
      <c r="HU44" s="147"/>
      <c r="HV44" s="147"/>
      <c r="HW44" s="147"/>
      <c r="HX44" s="147"/>
      <c r="HY44" s="147"/>
      <c r="HZ44" s="147"/>
      <c r="IA44" s="147"/>
      <c r="IB44" s="147"/>
      <c r="IC44" s="147"/>
      <c r="ID44" s="147"/>
      <c r="IE44" s="147"/>
      <c r="IF44" s="147"/>
      <c r="IG44" s="147"/>
      <c r="IH44" s="147"/>
      <c r="II44" s="147"/>
      <c r="IJ44" s="147"/>
      <c r="IK44" s="147"/>
      <c r="IL44" s="147"/>
      <c r="IM44" s="147"/>
      <c r="IN44" s="147"/>
      <c r="IO44" s="147"/>
      <c r="IP44" s="147"/>
      <c r="IQ44" s="147"/>
      <c r="IR44" s="147"/>
      <c r="IS44" s="147"/>
      <c r="IT44" s="147"/>
      <c r="IU44" s="147"/>
      <c r="IV44" s="147"/>
      <c r="IW44" s="147"/>
      <c r="IX44" s="147"/>
      <c r="IY44" s="147"/>
      <c r="IZ44" s="147"/>
      <c r="JA44" s="147"/>
      <c r="JB44" s="147"/>
      <c r="JC44" s="147"/>
      <c r="JD44" s="147"/>
      <c r="JE44" s="147"/>
      <c r="JF44" s="147"/>
      <c r="JG44" s="147"/>
      <c r="JH44" s="147"/>
      <c r="JI44" s="147"/>
      <c r="JJ44" s="147"/>
      <c r="JK44" s="147"/>
      <c r="JL44" s="147"/>
      <c r="JM44" s="147"/>
      <c r="JN44" s="147"/>
      <c r="JO44" s="147"/>
      <c r="JP44" s="147"/>
      <c r="JQ44" s="147"/>
      <c r="JR44" s="147"/>
      <c r="JS44" s="147"/>
      <c r="JT44" s="147"/>
      <c r="JU44" s="147"/>
      <c r="JV44" s="147"/>
      <c r="JW44" s="147"/>
      <c r="JX44" s="147"/>
      <c r="JY44" s="147"/>
      <c r="JZ44" s="147"/>
      <c r="KA44" s="147"/>
      <c r="KB44" s="147"/>
      <c r="KC44" s="147"/>
      <c r="KD44" s="147"/>
      <c r="KE44" s="147"/>
      <c r="KF44" s="147"/>
      <c r="KG44" s="147"/>
      <c r="KH44" s="147"/>
      <c r="KI44" s="147"/>
      <c r="KJ44" s="147"/>
      <c r="KK44" s="147"/>
      <c r="KL44" s="147"/>
      <c r="KM44" s="147"/>
      <c r="KN44" s="147"/>
      <c r="KO44" s="147"/>
      <c r="KP44" s="147"/>
      <c r="KQ44" s="147"/>
      <c r="KR44" s="147"/>
      <c r="KS44" s="147"/>
      <c r="KT44" s="147"/>
      <c r="KU44" s="147"/>
      <c r="KV44" s="147"/>
      <c r="KW44" s="147"/>
      <c r="KX44" s="147"/>
      <c r="KY44" s="147"/>
      <c r="KZ44" s="147"/>
      <c r="LA44" s="147"/>
      <c r="LB44" s="147"/>
      <c r="LC44" s="147"/>
      <c r="LD44" s="147"/>
      <c r="LE44" s="147"/>
      <c r="LF44" s="147"/>
      <c r="LG44" s="147"/>
      <c r="LH44" s="147"/>
      <c r="LI44" s="147"/>
      <c r="LJ44" s="147"/>
      <c r="LK44" s="147"/>
      <c r="LL44" s="147"/>
      <c r="LM44" s="147"/>
      <c r="LN44" s="147"/>
      <c r="LO44" s="147"/>
      <c r="LP44" s="147"/>
      <c r="LQ44" s="147"/>
      <c r="LR44" s="147"/>
      <c r="LS44" s="147"/>
      <c r="LT44" s="147"/>
      <c r="LU44" s="147"/>
      <c r="LV44" s="147"/>
      <c r="LW44" s="147"/>
      <c r="LX44" s="147"/>
      <c r="LY44" s="147"/>
      <c r="LZ44" s="147"/>
      <c r="MA44" s="147"/>
      <c r="MB44" s="147"/>
      <c r="MC44" s="147"/>
      <c r="MD44" s="147"/>
      <c r="ME44" s="147"/>
      <c r="MF44" s="147"/>
      <c r="MG44" s="147"/>
      <c r="MH44" s="147"/>
      <c r="MI44" s="147"/>
      <c r="MJ44" s="147"/>
      <c r="MK44" s="147"/>
      <c r="ML44" s="147"/>
      <c r="MM44" s="147"/>
      <c r="MN44" s="147"/>
      <c r="MO44" s="147"/>
      <c r="MP44" s="147"/>
      <c r="MQ44" s="147"/>
      <c r="MR44" s="147"/>
      <c r="MS44" s="147"/>
      <c r="MT44" s="147"/>
      <c r="MU44" s="147"/>
      <c r="MV44" s="147"/>
      <c r="MW44" s="147"/>
      <c r="MX44" s="147"/>
      <c r="MY44" s="147"/>
      <c r="MZ44" s="147"/>
      <c r="NA44" s="147"/>
      <c r="NB44" s="147"/>
      <c r="NC44" s="147"/>
      <c r="ND44" s="147"/>
      <c r="NE44" s="147"/>
      <c r="NF44" s="147"/>
      <c r="NG44" s="147"/>
      <c r="NH44" s="147"/>
      <c r="NI44" s="147"/>
      <c r="NJ44" s="147"/>
      <c r="NK44" s="147"/>
      <c r="NL44" s="147"/>
      <c r="NM44" s="147"/>
      <c r="NN44" s="147"/>
      <c r="NO44" s="147"/>
      <c r="NP44" s="147"/>
      <c r="NQ44" s="147"/>
      <c r="NR44" s="147"/>
      <c r="NS44" s="147"/>
      <c r="NT44" s="147"/>
      <c r="NU44" s="147"/>
      <c r="NV44" s="147"/>
      <c r="NW44" s="147"/>
      <c r="NX44" s="147"/>
      <c r="NY44" s="147"/>
      <c r="NZ44" s="147"/>
      <c r="OA44" s="147"/>
      <c r="OB44" s="147"/>
      <c r="OC44" s="147"/>
      <c r="OD44" s="147"/>
      <c r="OE44" s="147"/>
      <c r="OF44" s="147"/>
      <c r="OG44" s="147"/>
      <c r="OH44" s="147"/>
      <c r="OI44" s="147"/>
      <c r="OJ44" s="147"/>
      <c r="OK44" s="147"/>
      <c r="OL44" s="147"/>
      <c r="OM44" s="147"/>
      <c r="ON44" s="147"/>
      <c r="OO44" s="147"/>
      <c r="OP44" s="147"/>
      <c r="OQ44" s="147"/>
      <c r="OR44" s="147"/>
      <c r="OS44" s="147"/>
      <c r="OT44" s="147"/>
      <c r="OU44" s="147"/>
      <c r="OV44" s="147"/>
      <c r="OW44" s="147"/>
      <c r="OX44" s="147"/>
      <c r="OY44" s="147"/>
      <c r="OZ44" s="147"/>
      <c r="PA44" s="147"/>
      <c r="PB44" s="147"/>
      <c r="PC44" s="147"/>
      <c r="PD44" s="147"/>
      <c r="PE44" s="147"/>
      <c r="PF44" s="147"/>
      <c r="PG44" s="147"/>
      <c r="PH44" s="147"/>
      <c r="PI44" s="147"/>
      <c r="PJ44" s="147"/>
      <c r="PK44" s="147"/>
      <c r="PL44" s="147"/>
      <c r="PM44" s="147"/>
      <c r="PN44" s="147"/>
      <c r="PO44" s="147"/>
      <c r="PP44" s="147"/>
      <c r="PQ44" s="147"/>
      <c r="PR44" s="147"/>
      <c r="PS44" s="147"/>
      <c r="PT44" s="147"/>
      <c r="PU44" s="147"/>
      <c r="PV44" s="147"/>
      <c r="PW44" s="147"/>
      <c r="PX44" s="147"/>
      <c r="PY44" s="147"/>
      <c r="PZ44" s="147"/>
      <c r="QA44" s="147"/>
      <c r="QB44" s="147"/>
      <c r="QC44" s="147"/>
      <c r="QD44" s="147"/>
      <c r="QE44" s="147"/>
      <c r="QF44" s="147"/>
      <c r="QG44" s="147"/>
      <c r="QH44" s="147"/>
      <c r="QI44" s="147"/>
      <c r="QJ44" s="147"/>
      <c r="QK44" s="147"/>
      <c r="QL44" s="147"/>
      <c r="QM44" s="147"/>
      <c r="QN44" s="147"/>
      <c r="QO44" s="147"/>
      <c r="QP44" s="147"/>
      <c r="QQ44" s="147"/>
      <c r="QR44" s="147"/>
      <c r="QS44" s="147"/>
      <c r="QT44" s="147"/>
      <c r="QU44" s="147"/>
      <c r="QV44" s="147"/>
      <c r="QW44" s="147"/>
      <c r="QX44" s="147"/>
      <c r="QY44" s="147"/>
      <c r="QZ44" s="147"/>
      <c r="RA44" s="147"/>
      <c r="RB44" s="147"/>
      <c r="RC44" s="147"/>
      <c r="RD44" s="147"/>
      <c r="RE44" s="147"/>
      <c r="RF44" s="147"/>
      <c r="RG44" s="147"/>
      <c r="RH44" s="147"/>
      <c r="RI44" s="147"/>
      <c r="RJ44" s="147"/>
      <c r="RK44" s="147"/>
      <c r="RL44" s="147"/>
      <c r="RM44" s="147"/>
      <c r="RN44" s="147"/>
      <c r="RO44" s="147"/>
      <c r="RP44" s="147"/>
      <c r="RQ44" s="147"/>
      <c r="RR44" s="147"/>
      <c r="RS44" s="147"/>
      <c r="RT44" s="147"/>
      <c r="RU44" s="147"/>
      <c r="RV44" s="147"/>
      <c r="RW44" s="147"/>
      <c r="RX44" s="147"/>
      <c r="RY44" s="147"/>
      <c r="RZ44" s="147"/>
      <c r="SA44" s="147"/>
      <c r="SB44" s="147"/>
      <c r="SC44" s="147"/>
      <c r="SD44" s="147"/>
      <c r="SE44" s="147"/>
      <c r="SF44" s="147"/>
      <c r="SG44" s="147"/>
      <c r="SH44" s="147"/>
      <c r="SI44" s="147"/>
      <c r="SJ44" s="147"/>
      <c r="SK44" s="147"/>
      <c r="SL44" s="147"/>
      <c r="SM44" s="147"/>
      <c r="SN44" s="147"/>
      <c r="SO44" s="147"/>
      <c r="SP44" s="147"/>
      <c r="SQ44" s="147"/>
      <c r="SR44" s="147"/>
      <c r="SS44" s="147"/>
      <c r="ST44" s="147"/>
      <c r="SU44" s="147"/>
      <c r="SV44" s="147"/>
      <c r="SW44" s="147"/>
      <c r="SX44" s="147"/>
      <c r="SY44" s="147"/>
      <c r="SZ44" s="147"/>
      <c r="TA44" s="147"/>
      <c r="TB44" s="147"/>
      <c r="TC44" s="147"/>
      <c r="TD44" s="147"/>
      <c r="TE44" s="147"/>
      <c r="TF44" s="147"/>
      <c r="TG44" s="147"/>
      <c r="TH44" s="147"/>
      <c r="TI44" s="147"/>
      <c r="TJ44" s="147"/>
      <c r="TK44" s="147"/>
      <c r="TL44" s="147"/>
      <c r="TM44" s="147"/>
      <c r="TN44" s="147"/>
      <c r="TO44" s="147"/>
      <c r="TP44" s="147"/>
      <c r="TQ44" s="147"/>
      <c r="TR44" s="147"/>
      <c r="TS44" s="147"/>
      <c r="TT44" s="147"/>
      <c r="TU44" s="147"/>
      <c r="TV44" s="147"/>
      <c r="TW44" s="147"/>
      <c r="TX44" s="147"/>
      <c r="TY44" s="147"/>
      <c r="TZ44" s="147"/>
      <c r="UA44" s="147"/>
      <c r="UB44" s="147"/>
      <c r="UC44" s="147"/>
      <c r="UD44" s="147"/>
      <c r="UE44" s="147"/>
      <c r="UF44" s="147"/>
      <c r="UG44" s="147"/>
      <c r="UH44" s="147"/>
      <c r="UI44" s="147"/>
      <c r="UJ44" s="147"/>
      <c r="UK44" s="147"/>
      <c r="UL44" s="147"/>
      <c r="UM44" s="147"/>
      <c r="UN44" s="147"/>
      <c r="UO44" s="147"/>
      <c r="UP44" s="147"/>
      <c r="UQ44" s="147"/>
      <c r="UR44" s="147"/>
      <c r="US44" s="147"/>
      <c r="UT44" s="147"/>
      <c r="UU44" s="147"/>
      <c r="UV44" s="147"/>
      <c r="UW44" s="147"/>
      <c r="UX44" s="147"/>
      <c r="UY44" s="147"/>
      <c r="UZ44" s="147"/>
      <c r="VA44" s="147"/>
      <c r="VB44" s="147"/>
      <c r="VC44" s="147"/>
      <c r="VD44" s="147"/>
      <c r="VE44" s="147"/>
      <c r="VF44" s="147"/>
      <c r="VG44" s="147"/>
      <c r="VH44" s="147"/>
      <c r="VI44" s="147"/>
      <c r="VJ44" s="147"/>
      <c r="VK44" s="147"/>
      <c r="VL44" s="147"/>
      <c r="VM44" s="147"/>
      <c r="VN44" s="147"/>
      <c r="VO44" s="147"/>
      <c r="VP44" s="147"/>
      <c r="VQ44" s="147"/>
      <c r="VR44" s="147"/>
      <c r="VS44" s="147"/>
      <c r="VT44" s="147"/>
      <c r="VU44" s="147"/>
      <c r="VV44" s="147"/>
      <c r="VW44" s="147"/>
      <c r="VX44" s="147"/>
      <c r="VY44" s="147"/>
      <c r="VZ44" s="147"/>
      <c r="WA44" s="147"/>
      <c r="WB44" s="147"/>
      <c r="WC44" s="147"/>
      <c r="WD44" s="147"/>
      <c r="WE44" s="147"/>
      <c r="WF44" s="147"/>
      <c r="WG44" s="147"/>
      <c r="WH44" s="147"/>
      <c r="WI44" s="147"/>
      <c r="WJ44" s="147"/>
      <c r="WK44" s="147"/>
      <c r="WL44" s="147"/>
      <c r="WM44" s="147"/>
      <c r="WN44" s="147"/>
      <c r="WO44" s="147"/>
      <c r="WP44" s="147"/>
      <c r="WQ44" s="147"/>
      <c r="WR44" s="147"/>
      <c r="WS44" s="147"/>
      <c r="WT44" s="147"/>
      <c r="WU44" s="147"/>
      <c r="WV44" s="147"/>
      <c r="WW44" s="147"/>
      <c r="WX44" s="147"/>
      <c r="WY44" s="147"/>
      <c r="WZ44" s="147"/>
      <c r="XA44" s="147"/>
      <c r="XB44" s="147"/>
      <c r="XC44" s="147"/>
      <c r="XD44" s="147"/>
      <c r="XE44" s="147"/>
      <c r="XF44" s="147"/>
      <c r="XG44" s="147"/>
      <c r="XH44" s="147"/>
      <c r="XI44" s="147"/>
      <c r="XJ44" s="147"/>
      <c r="XK44" s="147"/>
      <c r="XL44" s="147"/>
      <c r="XM44" s="147"/>
      <c r="XN44" s="147"/>
      <c r="XO44" s="147"/>
      <c r="XP44" s="147"/>
      <c r="XQ44" s="147"/>
      <c r="XR44" s="147"/>
      <c r="XS44" s="147"/>
      <c r="XT44" s="147"/>
      <c r="XU44" s="147"/>
      <c r="XV44" s="147"/>
      <c r="XW44" s="147"/>
      <c r="XX44" s="147"/>
      <c r="XY44" s="147"/>
      <c r="XZ44" s="147"/>
      <c r="YA44" s="147"/>
      <c r="YB44" s="147"/>
      <c r="YC44" s="147"/>
      <c r="YD44" s="147"/>
      <c r="YE44" s="147"/>
      <c r="YF44" s="147"/>
      <c r="YG44" s="147"/>
      <c r="YH44" s="147"/>
      <c r="YI44" s="147"/>
      <c r="YJ44" s="147"/>
      <c r="YK44" s="147"/>
      <c r="YL44" s="147"/>
      <c r="YM44" s="147"/>
      <c r="YN44" s="147"/>
      <c r="YO44" s="147"/>
      <c r="YP44" s="147"/>
      <c r="YQ44" s="147"/>
      <c r="YR44" s="147"/>
      <c r="YS44" s="147"/>
      <c r="YT44" s="147"/>
      <c r="YU44" s="147"/>
      <c r="YV44" s="147"/>
      <c r="YW44" s="147"/>
      <c r="YX44" s="147"/>
      <c r="YY44" s="147"/>
      <c r="YZ44" s="147"/>
      <c r="ZA44" s="147"/>
      <c r="ZB44" s="147"/>
      <c r="ZC44" s="147"/>
      <c r="ZD44" s="147"/>
      <c r="ZE44" s="147"/>
      <c r="ZF44" s="147"/>
      <c r="ZG44" s="147"/>
      <c r="ZH44" s="147"/>
      <c r="ZI44" s="147"/>
      <c r="ZJ44" s="147"/>
      <c r="ZK44" s="147"/>
      <c r="ZL44" s="147"/>
      <c r="ZM44" s="147"/>
      <c r="ZN44" s="147"/>
      <c r="ZO44" s="147"/>
      <c r="ZP44" s="147"/>
      <c r="ZQ44" s="147"/>
      <c r="ZR44" s="147"/>
      <c r="ZS44" s="147"/>
      <c r="ZT44" s="147"/>
      <c r="ZU44" s="147"/>
      <c r="ZV44" s="147"/>
      <c r="ZW44" s="147"/>
      <c r="ZX44" s="147"/>
      <c r="ZY44" s="147"/>
      <c r="ZZ44" s="147"/>
      <c r="AAA44" s="147"/>
      <c r="AAB44" s="147"/>
      <c r="AAC44" s="147"/>
      <c r="AAD44" s="147"/>
      <c r="AAE44" s="147"/>
      <c r="AAF44" s="147"/>
      <c r="AAG44" s="147"/>
      <c r="AAH44" s="147"/>
      <c r="AAI44" s="147"/>
      <c r="AAJ44" s="147"/>
      <c r="AAK44" s="147"/>
      <c r="AAL44" s="147"/>
      <c r="AAM44" s="147"/>
      <c r="AAN44" s="147"/>
      <c r="AAO44" s="147"/>
      <c r="AAP44" s="147"/>
      <c r="AAQ44" s="147"/>
      <c r="AAR44" s="147"/>
      <c r="AAS44" s="147"/>
      <c r="AAT44" s="147"/>
      <c r="AAU44" s="147"/>
      <c r="AAV44" s="147"/>
      <c r="AAW44" s="147"/>
      <c r="AAX44" s="147"/>
      <c r="AAY44" s="147"/>
      <c r="AAZ44" s="147"/>
      <c r="ABA44" s="147"/>
      <c r="ABB44" s="147"/>
      <c r="ABC44" s="147"/>
      <c r="ABD44" s="147"/>
      <c r="ABE44" s="147"/>
      <c r="ABF44" s="147"/>
      <c r="ABG44" s="147"/>
      <c r="ABH44" s="147"/>
      <c r="ABI44" s="147"/>
      <c r="ABJ44" s="147"/>
      <c r="ABK44" s="147"/>
      <c r="ABL44" s="147"/>
      <c r="ABM44" s="147"/>
      <c r="ABN44" s="147"/>
      <c r="ABO44" s="147"/>
      <c r="ABP44" s="147"/>
      <c r="ABQ44" s="147"/>
      <c r="ABR44" s="147"/>
      <c r="ABS44" s="147"/>
      <c r="ABT44" s="147"/>
      <c r="ABU44" s="147"/>
      <c r="ABV44" s="147"/>
      <c r="ABW44" s="147"/>
      <c r="ABX44" s="147"/>
      <c r="ABY44" s="147"/>
      <c r="ABZ44" s="147"/>
      <c r="ACA44" s="147"/>
      <c r="ACB44" s="147"/>
      <c r="ACC44" s="147"/>
      <c r="ACD44" s="147"/>
      <c r="ACE44" s="147"/>
      <c r="ACF44" s="147"/>
      <c r="ACG44" s="147"/>
      <c r="ACH44" s="147"/>
      <c r="ACI44" s="147"/>
      <c r="ACJ44" s="147"/>
      <c r="ACK44" s="147"/>
      <c r="ACL44" s="147"/>
      <c r="ACM44" s="147"/>
      <c r="ACN44" s="147"/>
      <c r="ACO44" s="147"/>
      <c r="ACP44" s="147"/>
      <c r="ACQ44" s="147"/>
      <c r="ACR44" s="147"/>
      <c r="ACS44" s="147"/>
      <c r="ACT44" s="147"/>
      <c r="ACU44" s="147"/>
      <c r="ACV44" s="147"/>
      <c r="ACW44" s="147"/>
      <c r="ACX44" s="147"/>
      <c r="ACY44" s="147"/>
      <c r="ACZ44" s="147"/>
      <c r="ADA44" s="147"/>
      <c r="ADB44" s="147"/>
      <c r="ADC44" s="147"/>
      <c r="ADD44" s="147"/>
      <c r="ADE44" s="147"/>
      <c r="ADF44" s="147"/>
      <c r="ADG44" s="147"/>
      <c r="ADH44" s="147"/>
      <c r="ADI44" s="147"/>
      <c r="ADJ44" s="147"/>
      <c r="ADK44" s="147"/>
      <c r="ADL44" s="147"/>
      <c r="ADM44" s="147"/>
      <c r="ADN44" s="147"/>
      <c r="ADO44" s="147"/>
      <c r="ADP44" s="147"/>
      <c r="ADQ44" s="147"/>
      <c r="ADR44" s="147"/>
      <c r="ADS44" s="147"/>
      <c r="ADT44" s="147"/>
      <c r="ADU44" s="147"/>
      <c r="ADV44" s="147"/>
      <c r="ADW44" s="147"/>
      <c r="ADX44" s="147"/>
      <c r="ADY44" s="147"/>
      <c r="ADZ44" s="147"/>
      <c r="AEA44" s="147"/>
      <c r="AEB44" s="147"/>
      <c r="AEC44" s="147"/>
      <c r="AED44" s="147"/>
      <c r="AEE44" s="147"/>
      <c r="AEF44" s="147"/>
      <c r="AEG44" s="147"/>
      <c r="AEH44" s="147"/>
      <c r="AEI44" s="147"/>
      <c r="AEJ44" s="147"/>
      <c r="AEK44" s="147"/>
      <c r="AEL44" s="147"/>
      <c r="AEM44" s="147"/>
      <c r="AEN44" s="147"/>
      <c r="AEO44" s="147"/>
      <c r="AEP44" s="147"/>
      <c r="AEQ44" s="147"/>
      <c r="AER44" s="147"/>
      <c r="AES44" s="147"/>
      <c r="AET44" s="147"/>
      <c r="AEU44" s="147"/>
      <c r="AEV44" s="147"/>
      <c r="AEW44" s="147"/>
      <c r="AEX44" s="147"/>
      <c r="AEY44" s="147"/>
      <c r="AEZ44" s="147"/>
      <c r="AFA44" s="147"/>
      <c r="AFB44" s="147"/>
      <c r="AFC44" s="147"/>
      <c r="AFD44" s="147"/>
      <c r="AFE44" s="147"/>
      <c r="AFF44" s="147"/>
      <c r="AFG44" s="147"/>
      <c r="AFH44" s="147"/>
      <c r="AFI44" s="147"/>
      <c r="AFJ44" s="147"/>
      <c r="AFK44" s="147"/>
      <c r="AFL44" s="147"/>
      <c r="AFM44" s="147"/>
      <c r="AFN44" s="147"/>
      <c r="AFO44" s="147"/>
      <c r="AFP44" s="147"/>
      <c r="AFQ44" s="147"/>
      <c r="AFR44" s="147"/>
      <c r="AFS44" s="147"/>
      <c r="AFT44" s="147"/>
      <c r="AFU44" s="147"/>
      <c r="AFV44" s="147"/>
      <c r="AFW44" s="147"/>
      <c r="AFX44" s="147"/>
      <c r="AFY44" s="147"/>
      <c r="AFZ44" s="147"/>
      <c r="AGA44" s="147"/>
      <c r="AGB44" s="147"/>
      <c r="AGC44" s="147"/>
      <c r="AGD44" s="147"/>
      <c r="AGE44" s="147"/>
      <c r="AGF44" s="147"/>
      <c r="AGG44" s="147"/>
      <c r="AGH44" s="147"/>
      <c r="AGI44" s="147"/>
      <c r="AGJ44" s="147"/>
      <c r="AGK44" s="147"/>
      <c r="AGL44" s="147"/>
      <c r="AGM44" s="147"/>
      <c r="AGN44" s="147"/>
      <c r="AGO44" s="147"/>
      <c r="AGP44" s="147"/>
      <c r="AGQ44" s="147"/>
      <c r="AGR44" s="147"/>
      <c r="AGS44" s="147"/>
      <c r="AGT44" s="147"/>
      <c r="AGU44" s="147"/>
      <c r="AGV44" s="147"/>
      <c r="AGW44" s="147"/>
      <c r="AGX44" s="147"/>
      <c r="AGY44" s="147"/>
      <c r="AGZ44" s="147"/>
      <c r="AHA44" s="147"/>
      <c r="AHB44" s="147"/>
      <c r="AHC44" s="147"/>
      <c r="AHD44" s="147"/>
      <c r="AHE44" s="147"/>
      <c r="AHF44" s="147"/>
      <c r="AHG44" s="147"/>
      <c r="AHH44" s="147"/>
      <c r="AHI44" s="147"/>
      <c r="AHJ44" s="147"/>
      <c r="AHK44" s="147"/>
      <c r="AHL44" s="147"/>
      <c r="AHM44" s="147"/>
      <c r="AHN44" s="147"/>
      <c r="AHO44" s="147"/>
      <c r="AHP44" s="147"/>
      <c r="AHQ44" s="147"/>
      <c r="AHR44" s="147"/>
      <c r="AHS44" s="147"/>
      <c r="AHT44" s="147"/>
      <c r="AHU44" s="147"/>
      <c r="AHV44" s="147"/>
      <c r="AHW44" s="147"/>
      <c r="AHX44" s="147"/>
      <c r="AHY44" s="147"/>
      <c r="AHZ44" s="147"/>
      <c r="AIA44" s="147"/>
      <c r="AIB44" s="147"/>
      <c r="AIC44" s="147"/>
      <c r="AID44" s="147"/>
      <c r="AIE44" s="147"/>
      <c r="AIF44" s="147"/>
      <c r="AIG44" s="147"/>
      <c r="AIH44" s="147"/>
      <c r="AII44" s="147"/>
      <c r="AIJ44" s="147"/>
      <c r="AIK44" s="147"/>
      <c r="AIL44" s="147"/>
      <c r="AIM44" s="147"/>
      <c r="AIN44" s="147"/>
      <c r="AIO44" s="147"/>
      <c r="AIP44" s="147"/>
      <c r="AIQ44" s="147"/>
      <c r="AIR44" s="147"/>
      <c r="AIS44" s="147"/>
      <c r="AIT44" s="147"/>
      <c r="AIU44" s="147"/>
    </row>
  </sheetData>
  <mergeCells count="1">
    <mergeCell ref="A4:D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7030A0"/>
  </sheetPr>
  <dimension ref="A1:ALP43"/>
  <sheetViews>
    <sheetView topLeftCell="AE1" workbookViewId="0">
      <selection activeCell="AE1" sqref="A1:XFD1048576"/>
    </sheetView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125" style="146" customWidth="1"/>
    <col min="6" max="6" width="7.875" style="146" customWidth="1"/>
    <col min="7" max="7" width="5.75" style="146" customWidth="1"/>
    <col min="8" max="8" width="6.62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5.875" style="146" customWidth="1"/>
    <col min="15" max="15" width="7.625" style="146" customWidth="1"/>
    <col min="16" max="16" width="5.625" style="146" customWidth="1"/>
    <col min="17" max="17" width="10.375" style="146" customWidth="1"/>
    <col min="18" max="18" width="17.5" style="146" customWidth="1"/>
    <col min="19" max="19" width="9.125" style="146" customWidth="1"/>
    <col min="20" max="20" width="7.5" style="146" customWidth="1"/>
    <col min="21" max="21" width="4.875" style="146" customWidth="1"/>
    <col min="22" max="22" width="18.875" style="146" hidden="1" customWidth="1"/>
    <col min="23" max="23" width="5.625" style="146" customWidth="1"/>
    <col min="24" max="24" width="7.5" style="146" customWidth="1"/>
    <col min="25" max="25" width="6.375" style="146" customWidth="1"/>
    <col min="26" max="26" width="8.125" style="146" customWidth="1"/>
    <col min="27" max="27" width="7.75" style="146" customWidth="1"/>
    <col min="28" max="29" width="4.75" style="146" customWidth="1"/>
    <col min="30" max="30" width="5.875" style="146" customWidth="1"/>
    <col min="31" max="31" width="5.25" style="146" customWidth="1"/>
    <col min="32" max="32" width="5.5" style="146" customWidth="1"/>
    <col min="33" max="33" width="10.625" style="146" customWidth="1"/>
    <col min="34" max="34" width="10" style="146" customWidth="1"/>
    <col min="35" max="35" width="6.625" style="146" customWidth="1"/>
    <col min="36" max="36" width="7" style="146" customWidth="1"/>
    <col min="37" max="37" width="21.125" style="146" hidden="1" customWidth="1"/>
    <col min="38" max="38" width="15.75" style="146" customWidth="1"/>
    <col min="39" max="39" width="7.75" style="146" customWidth="1"/>
    <col min="40" max="40" width="5.75" style="146" customWidth="1"/>
    <col min="41" max="41" width="4.75" style="146" customWidth="1"/>
    <col min="42" max="42" width="4.625" style="146" hidden="1" customWidth="1"/>
    <col min="43" max="43" width="4.375" style="146" hidden="1" customWidth="1"/>
    <col min="44" max="46" width="6.125" style="146" customWidth="1"/>
    <col min="47" max="47" width="5.75" style="146" customWidth="1"/>
    <col min="48" max="50" width="5.125" style="146" customWidth="1"/>
    <col min="51" max="51" width="6.125" style="146" customWidth="1"/>
    <col min="52" max="52" width="6.625" style="146" customWidth="1"/>
    <col min="53" max="53" width="5.625" style="146" customWidth="1"/>
    <col min="54" max="54" width="4.75" style="146" customWidth="1"/>
    <col min="55" max="55" width="6" style="146" hidden="1" customWidth="1"/>
    <col min="56" max="56" width="5.625" style="146" customWidth="1"/>
    <col min="57" max="57" width="3.5" style="146" customWidth="1"/>
    <col min="58" max="58" width="5.625" style="146" customWidth="1"/>
    <col min="59" max="59" width="4.75" style="146" customWidth="1"/>
    <col min="60" max="60" width="5.625" style="146" customWidth="1"/>
    <col min="61" max="61" width="6.375" style="146" customWidth="1"/>
    <col min="62" max="62" width="18.75" style="146" customWidth="1"/>
    <col min="63" max="63" width="5.625" style="146" customWidth="1"/>
    <col min="64" max="66" width="6.375" style="146" customWidth="1"/>
    <col min="67" max="67" width="9.25" style="146" customWidth="1"/>
    <col min="68" max="68" width="8.875" style="146" customWidth="1"/>
    <col min="69" max="69" width="12" style="146" customWidth="1"/>
    <col min="70" max="70" width="11.875" style="146" customWidth="1"/>
    <col min="71" max="71" width="5.875" style="146" customWidth="1"/>
    <col min="72" max="72" width="8.75" style="146" customWidth="1"/>
    <col min="73" max="83" width="12.125" style="146" customWidth="1"/>
    <col min="84" max="84" width="12.5" style="146" customWidth="1"/>
    <col min="85" max="1004" width="8.5" style="146" customWidth="1"/>
    <col min="1005" max="1005" width="9" style="147" customWidth="1"/>
    <col min="1006" max="16384" width="9" style="147"/>
  </cols>
  <sheetData>
    <row r="1" spans="1:1004"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  <c r="ALN1" s="147"/>
      <c r="ALO1" s="147"/>
      <c r="ALP1" s="147"/>
    </row>
    <row r="2" spans="1:1004"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  <c r="ALN2" s="147"/>
      <c r="ALO2" s="147"/>
      <c r="ALP2" s="147"/>
    </row>
    <row r="3" spans="1:1004"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  <c r="ALN3" s="147"/>
      <c r="ALO3" s="147"/>
      <c r="ALP3" s="147"/>
    </row>
    <row r="4" spans="1:1004">
      <c r="A4" s="682" t="s">
        <v>108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BO4" s="682"/>
      <c r="BP4" s="682"/>
      <c r="BQ4" s="682"/>
      <c r="BR4" s="682"/>
      <c r="BS4" s="682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  <c r="ALN4" s="147"/>
      <c r="ALO4" s="147"/>
      <c r="ALP4" s="147"/>
    </row>
    <row r="5" spans="1:1004" ht="12" thickBot="1">
      <c r="A5" s="480"/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480"/>
      <c r="AH5" s="480"/>
      <c r="AI5" s="480"/>
      <c r="AJ5" s="480"/>
      <c r="AK5" s="480"/>
      <c r="AL5" s="480"/>
      <c r="AM5" s="480"/>
      <c r="AN5" s="480"/>
      <c r="AO5" s="480"/>
      <c r="AP5" s="480"/>
      <c r="AQ5" s="480"/>
      <c r="AR5" s="480"/>
      <c r="AS5" s="480"/>
      <c r="AT5" s="480"/>
      <c r="AU5" s="480"/>
      <c r="AV5" s="480"/>
      <c r="AW5" s="480"/>
      <c r="AX5" s="480"/>
      <c r="AY5" s="480"/>
      <c r="AZ5" s="480"/>
      <c r="BA5" s="480"/>
      <c r="BB5" s="480"/>
      <c r="BC5" s="480"/>
      <c r="BD5" s="480"/>
      <c r="BE5" s="480"/>
      <c r="BF5" s="480"/>
      <c r="BG5" s="480"/>
      <c r="BH5" s="480"/>
      <c r="BI5" s="480"/>
      <c r="BJ5" s="480"/>
      <c r="BK5" s="480"/>
      <c r="BL5" s="480"/>
      <c r="BM5" s="480"/>
      <c r="BN5" s="480"/>
      <c r="BO5" s="480"/>
      <c r="BP5" s="480"/>
      <c r="BQ5" s="480"/>
      <c r="BR5" s="480"/>
      <c r="BS5" s="480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  <c r="ALN5" s="147"/>
      <c r="ALO5" s="147"/>
      <c r="ALP5" s="147"/>
    </row>
    <row r="6" spans="1:1004" s="150" customFormat="1" ht="21.75">
      <c r="A6" s="170" t="s">
        <v>1</v>
      </c>
      <c r="B6" s="683" t="s">
        <v>2</v>
      </c>
      <c r="C6" s="684"/>
      <c r="D6" s="171" t="s">
        <v>3</v>
      </c>
      <c r="E6" s="683" t="s">
        <v>4</v>
      </c>
      <c r="F6" s="684"/>
      <c r="G6" s="183" t="s">
        <v>3</v>
      </c>
      <c r="H6" s="686" t="s">
        <v>5</v>
      </c>
      <c r="I6" s="691"/>
      <c r="J6" s="183" t="s">
        <v>3</v>
      </c>
      <c r="K6" s="686" t="s">
        <v>6</v>
      </c>
      <c r="L6" s="691"/>
      <c r="M6" s="183" t="s">
        <v>3</v>
      </c>
      <c r="N6" s="686" t="s">
        <v>6</v>
      </c>
      <c r="O6" s="691"/>
      <c r="P6" s="183" t="s">
        <v>3</v>
      </c>
      <c r="Q6" s="352" t="s">
        <v>97</v>
      </c>
      <c r="R6" s="217" t="s">
        <v>1</v>
      </c>
      <c r="S6" s="686" t="s">
        <v>8</v>
      </c>
      <c r="T6" s="691"/>
      <c r="U6" s="183" t="s">
        <v>3</v>
      </c>
      <c r="V6" s="171" t="s">
        <v>1</v>
      </c>
      <c r="W6" s="674" t="s">
        <v>78</v>
      </c>
      <c r="X6" s="675"/>
      <c r="Y6" s="183" t="s">
        <v>3</v>
      </c>
      <c r="Z6" s="686" t="s">
        <v>11</v>
      </c>
      <c r="AA6" s="691"/>
      <c r="AB6" s="183" t="s">
        <v>3</v>
      </c>
      <c r="AC6" s="686" t="s">
        <v>12</v>
      </c>
      <c r="AD6" s="691"/>
      <c r="AE6" s="674" t="s">
        <v>14</v>
      </c>
      <c r="AF6" s="675"/>
      <c r="AG6" s="354" t="s">
        <v>16</v>
      </c>
      <c r="AH6" s="352" t="s">
        <v>16</v>
      </c>
      <c r="AI6" s="171" t="s">
        <v>3</v>
      </c>
      <c r="AJ6" s="186" t="s">
        <v>17</v>
      </c>
      <c r="AK6" s="692" t="s">
        <v>1</v>
      </c>
      <c r="AL6" s="217" t="s">
        <v>1</v>
      </c>
      <c r="AM6" s="678" t="s">
        <v>18</v>
      </c>
      <c r="AN6" s="694"/>
      <c r="AO6" s="679"/>
      <c r="AP6" s="669" t="s">
        <v>19</v>
      </c>
      <c r="AQ6" s="670"/>
      <c r="AR6" s="655" t="s">
        <v>21</v>
      </c>
      <c r="AS6" s="673"/>
      <c r="AT6" s="656"/>
      <c r="AU6" s="674" t="s">
        <v>22</v>
      </c>
      <c r="AV6" s="675"/>
      <c r="AW6" s="678" t="s">
        <v>23</v>
      </c>
      <c r="AX6" s="679"/>
      <c r="AY6" s="674" t="s">
        <v>24</v>
      </c>
      <c r="AZ6" s="675"/>
      <c r="BA6" s="655" t="s">
        <v>79</v>
      </c>
      <c r="BB6" s="656"/>
      <c r="BC6" s="272"/>
      <c r="BD6" s="655" t="s">
        <v>83</v>
      </c>
      <c r="BE6" s="656"/>
      <c r="BF6" s="655" t="s">
        <v>86</v>
      </c>
      <c r="BG6" s="656"/>
      <c r="BH6" s="655" t="s">
        <v>87</v>
      </c>
      <c r="BI6" s="656"/>
      <c r="BJ6" s="217" t="s">
        <v>1</v>
      </c>
      <c r="BK6" s="655" t="s">
        <v>88</v>
      </c>
      <c r="BL6" s="656"/>
      <c r="BM6" s="717" t="s">
        <v>34</v>
      </c>
      <c r="BN6" s="718"/>
      <c r="BO6" s="655" t="s">
        <v>36</v>
      </c>
      <c r="BP6" s="656"/>
      <c r="BQ6" s="289" t="s">
        <v>16</v>
      </c>
      <c r="BR6" s="290" t="s">
        <v>16</v>
      </c>
      <c r="BS6" s="284" t="s">
        <v>37</v>
      </c>
      <c r="BT6" s="479"/>
      <c r="BU6" s="149"/>
      <c r="BV6" s="149"/>
      <c r="BW6" s="149"/>
      <c r="BX6" s="149"/>
      <c r="BY6" s="149"/>
      <c r="BZ6" s="149"/>
      <c r="CA6" s="149"/>
      <c r="CB6" s="149"/>
      <c r="CC6" s="147"/>
      <c r="CD6" s="147"/>
      <c r="CE6" s="147"/>
      <c r="CF6" s="147"/>
      <c r="CG6" s="147"/>
      <c r="CH6" s="147"/>
      <c r="CI6" s="147"/>
      <c r="CJ6" s="147"/>
      <c r="CK6" s="147"/>
    </row>
    <row r="7" spans="1:1004" s="150" customFormat="1" ht="36.75" customHeight="1" thickBot="1">
      <c r="A7" s="173"/>
      <c r="B7" s="659" t="s">
        <v>38</v>
      </c>
      <c r="C7" s="660"/>
      <c r="D7" s="151" t="s">
        <v>39</v>
      </c>
      <c r="E7" s="659" t="s">
        <v>40</v>
      </c>
      <c r="F7" s="660"/>
      <c r="G7" s="184" t="s">
        <v>39</v>
      </c>
      <c r="H7" s="662" t="s">
        <v>38</v>
      </c>
      <c r="I7" s="715"/>
      <c r="J7" s="184" t="s">
        <v>39</v>
      </c>
      <c r="K7" s="664" t="s">
        <v>81</v>
      </c>
      <c r="L7" s="716"/>
      <c r="M7" s="184" t="s">
        <v>39</v>
      </c>
      <c r="N7" s="664" t="s">
        <v>80</v>
      </c>
      <c r="O7" s="716"/>
      <c r="P7" s="184" t="s">
        <v>39</v>
      </c>
      <c r="Q7" s="184" t="s">
        <v>98</v>
      </c>
      <c r="R7" s="218"/>
      <c r="S7" s="711" t="s">
        <v>44</v>
      </c>
      <c r="T7" s="712"/>
      <c r="U7" s="254" t="s">
        <v>39</v>
      </c>
      <c r="V7" s="152"/>
      <c r="W7" s="701"/>
      <c r="X7" s="702"/>
      <c r="Y7" s="254" t="s">
        <v>39</v>
      </c>
      <c r="Z7" s="713"/>
      <c r="AA7" s="714"/>
      <c r="AB7" s="254" t="s">
        <v>39</v>
      </c>
      <c r="AC7" s="667"/>
      <c r="AD7" s="696"/>
      <c r="AE7" s="676"/>
      <c r="AF7" s="677"/>
      <c r="AG7" s="358" t="s">
        <v>47</v>
      </c>
      <c r="AH7" s="254" t="s">
        <v>47</v>
      </c>
      <c r="AI7" s="359" t="s">
        <v>39</v>
      </c>
      <c r="AJ7" s="161" t="s">
        <v>48</v>
      </c>
      <c r="AK7" s="693"/>
      <c r="AL7" s="363"/>
      <c r="AM7" s="705"/>
      <c r="AN7" s="706"/>
      <c r="AO7" s="707"/>
      <c r="AP7" s="708"/>
      <c r="AQ7" s="709"/>
      <c r="AR7" s="703"/>
      <c r="AS7" s="710"/>
      <c r="AT7" s="704"/>
      <c r="AU7" s="701"/>
      <c r="AV7" s="702"/>
      <c r="AW7" s="705"/>
      <c r="AX7" s="707"/>
      <c r="AY7" s="701"/>
      <c r="AZ7" s="702"/>
      <c r="BA7" s="703"/>
      <c r="BB7" s="704"/>
      <c r="BC7" s="273"/>
      <c r="BD7" s="703"/>
      <c r="BE7" s="704"/>
      <c r="BF7" s="703"/>
      <c r="BG7" s="704"/>
      <c r="BH7" s="703"/>
      <c r="BI7" s="704"/>
      <c r="BJ7" s="363"/>
      <c r="BK7" s="703"/>
      <c r="BL7" s="704"/>
      <c r="BM7" s="719"/>
      <c r="BN7" s="720"/>
      <c r="BO7" s="703"/>
      <c r="BP7" s="704"/>
      <c r="BQ7" s="275" t="s">
        <v>49</v>
      </c>
      <c r="BR7" s="281" t="s">
        <v>49</v>
      </c>
      <c r="BS7" s="383" t="s">
        <v>3</v>
      </c>
      <c r="BT7" s="481" t="s">
        <v>50</v>
      </c>
      <c r="BU7" s="149"/>
      <c r="BV7" s="149"/>
      <c r="BW7" s="149"/>
      <c r="BX7" s="149"/>
      <c r="BY7" s="149"/>
      <c r="BZ7" s="149"/>
      <c r="CA7" s="149"/>
      <c r="CB7" s="149"/>
      <c r="CC7" s="147"/>
      <c r="CD7" s="147"/>
      <c r="CE7" s="147"/>
      <c r="CF7" s="147"/>
      <c r="CG7" s="147"/>
      <c r="CH7" s="147"/>
      <c r="CI7" s="147"/>
      <c r="CJ7" s="147"/>
      <c r="CK7" s="147"/>
    </row>
    <row r="8" spans="1:1004" s="150" customFormat="1" ht="12" thickBot="1">
      <c r="A8" s="175"/>
      <c r="B8" s="476" t="s">
        <v>51</v>
      </c>
      <c r="C8" s="477" t="s">
        <v>52</v>
      </c>
      <c r="D8" s="156" t="s">
        <v>53</v>
      </c>
      <c r="E8" s="476" t="s">
        <v>54</v>
      </c>
      <c r="F8" s="477" t="s">
        <v>52</v>
      </c>
      <c r="G8" s="185" t="s">
        <v>53</v>
      </c>
      <c r="H8" s="214" t="s">
        <v>54</v>
      </c>
      <c r="I8" s="234" t="s">
        <v>52</v>
      </c>
      <c r="J8" s="185" t="s">
        <v>53</v>
      </c>
      <c r="K8" s="476" t="s">
        <v>54</v>
      </c>
      <c r="L8" s="477" t="s">
        <v>52</v>
      </c>
      <c r="M8" s="185" t="s">
        <v>53</v>
      </c>
      <c r="N8" s="476" t="s">
        <v>54</v>
      </c>
      <c r="O8" s="477" t="s">
        <v>52</v>
      </c>
      <c r="P8" s="185" t="s">
        <v>53</v>
      </c>
      <c r="Q8" s="185" t="s">
        <v>52</v>
      </c>
      <c r="R8" s="219"/>
      <c r="S8" s="343" t="s">
        <v>54</v>
      </c>
      <c r="T8" s="345" t="s">
        <v>52</v>
      </c>
      <c r="U8" s="346" t="s">
        <v>53</v>
      </c>
      <c r="V8" s="160"/>
      <c r="W8" s="343" t="s">
        <v>54</v>
      </c>
      <c r="X8" s="345" t="s">
        <v>52</v>
      </c>
      <c r="Y8" s="346" t="s">
        <v>55</v>
      </c>
      <c r="Z8" s="343" t="s">
        <v>54</v>
      </c>
      <c r="AA8" s="345" t="s">
        <v>52</v>
      </c>
      <c r="AB8" s="346" t="s">
        <v>55</v>
      </c>
      <c r="AC8" s="233" t="s">
        <v>56</v>
      </c>
      <c r="AD8" s="234" t="s">
        <v>52</v>
      </c>
      <c r="AE8" s="233" t="s">
        <v>56</v>
      </c>
      <c r="AF8" s="234" t="s">
        <v>52</v>
      </c>
      <c r="AG8" s="360" t="s">
        <v>57</v>
      </c>
      <c r="AH8" s="361" t="s">
        <v>52</v>
      </c>
      <c r="AI8" s="362" t="s">
        <v>53</v>
      </c>
      <c r="AJ8" s="344" t="s">
        <v>58</v>
      </c>
      <c r="AK8" s="357"/>
      <c r="AL8" s="369"/>
      <c r="AM8" s="370" t="s">
        <v>56</v>
      </c>
      <c r="AN8" s="371" t="s">
        <v>52</v>
      </c>
      <c r="AO8" s="346" t="s">
        <v>3</v>
      </c>
      <c r="AP8" s="372" t="s">
        <v>56</v>
      </c>
      <c r="AQ8" s="373" t="s">
        <v>52</v>
      </c>
      <c r="AR8" s="370" t="s">
        <v>56</v>
      </c>
      <c r="AS8" s="371" t="s">
        <v>52</v>
      </c>
      <c r="AT8" s="344" t="s">
        <v>3</v>
      </c>
      <c r="AU8" s="370" t="s">
        <v>56</v>
      </c>
      <c r="AV8" s="344" t="s">
        <v>52</v>
      </c>
      <c r="AW8" s="370" t="s">
        <v>56</v>
      </c>
      <c r="AX8" s="344" t="s">
        <v>52</v>
      </c>
      <c r="AY8" s="370" t="s">
        <v>56</v>
      </c>
      <c r="AZ8" s="346" t="s">
        <v>52</v>
      </c>
      <c r="BA8" s="379" t="s">
        <v>56</v>
      </c>
      <c r="BB8" s="380" t="s">
        <v>52</v>
      </c>
      <c r="BC8" s="381"/>
      <c r="BD8" s="379" t="s">
        <v>56</v>
      </c>
      <c r="BE8" s="380" t="s">
        <v>52</v>
      </c>
      <c r="BF8" s="382" t="s">
        <v>56</v>
      </c>
      <c r="BG8" s="388" t="s">
        <v>52</v>
      </c>
      <c r="BH8" s="379" t="s">
        <v>56</v>
      </c>
      <c r="BI8" s="380" t="s">
        <v>52</v>
      </c>
      <c r="BJ8" s="369"/>
      <c r="BK8" s="379" t="s">
        <v>56</v>
      </c>
      <c r="BL8" s="433" t="s">
        <v>52</v>
      </c>
      <c r="BM8" s="440" t="s">
        <v>56</v>
      </c>
      <c r="BN8" s="388" t="s">
        <v>52</v>
      </c>
      <c r="BO8" s="435" t="s">
        <v>56</v>
      </c>
      <c r="BP8" s="388" t="s">
        <v>52</v>
      </c>
      <c r="BQ8" s="379" t="s">
        <v>56</v>
      </c>
      <c r="BR8" s="388" t="s">
        <v>52</v>
      </c>
      <c r="BS8" s="389"/>
      <c r="BT8" s="390"/>
      <c r="CC8" s="147"/>
      <c r="CD8" s="147"/>
      <c r="CE8" s="147"/>
      <c r="CF8" s="147"/>
      <c r="CG8" s="147"/>
      <c r="CH8" s="147"/>
      <c r="CI8" s="147"/>
      <c r="CJ8" s="147"/>
      <c r="CK8" s="147"/>
    </row>
    <row r="9" spans="1:1004">
      <c r="A9" s="173" t="s">
        <v>59</v>
      </c>
      <c r="B9" s="197">
        <v>4106</v>
      </c>
      <c r="C9" s="198">
        <v>3074.55</v>
      </c>
      <c r="D9" s="52">
        <f t="shared" ref="D9:D23" si="0">C9/B9*100</f>
        <v>74.87944471505115</v>
      </c>
      <c r="E9" s="207">
        <v>21</v>
      </c>
      <c r="F9" s="198">
        <v>145.14353</v>
      </c>
      <c r="G9" s="229">
        <f t="shared" ref="G9:G16" si="1">F9/E9*100</f>
        <v>691.15966666666657</v>
      </c>
      <c r="H9" s="207">
        <v>510</v>
      </c>
      <c r="I9" s="198">
        <v>93.149019999999993</v>
      </c>
      <c r="J9" s="229">
        <f t="shared" ref="J9:J23" si="2">I9/H9*100</f>
        <v>18.264513725490193</v>
      </c>
      <c r="K9" s="207">
        <v>821</v>
      </c>
      <c r="L9" s="198">
        <v>574.41111999999998</v>
      </c>
      <c r="M9" s="229">
        <f t="shared" ref="M9:M23" si="3">L9/K9*100</f>
        <v>69.964813641900108</v>
      </c>
      <c r="N9" s="207">
        <v>349</v>
      </c>
      <c r="O9" s="198">
        <v>319.49034999999998</v>
      </c>
      <c r="P9" s="229">
        <f t="shared" ref="P9:P23" si="4">O9/N9*100</f>
        <v>91.544512893982798</v>
      </c>
      <c r="Q9" s="229">
        <f>L9+O9</f>
        <v>893.90147000000002</v>
      </c>
      <c r="R9" s="218" t="s">
        <v>59</v>
      </c>
      <c r="S9" s="207"/>
      <c r="T9" s="198">
        <v>5.0709999999999997</v>
      </c>
      <c r="U9" s="229"/>
      <c r="V9" s="152" t="s">
        <v>60</v>
      </c>
      <c r="W9" s="207"/>
      <c r="X9" s="350"/>
      <c r="Y9" s="229"/>
      <c r="Z9" s="207">
        <v>1511.9386300000001</v>
      </c>
      <c r="AA9" s="198">
        <v>964.71097999999995</v>
      </c>
      <c r="AB9" s="229">
        <f t="shared" ref="AB9:AB23" si="5">AA9/Z9*100</f>
        <v>63.806226050325854</v>
      </c>
      <c r="AC9" s="207"/>
      <c r="AD9" s="198"/>
      <c r="AE9" s="235"/>
      <c r="AF9" s="240"/>
      <c r="AG9" s="355">
        <f t="shared" ref="AG9:AH22" si="6">B9+E9+H9+K9+N9+S9+W9+Z9+AC9+AE9</f>
        <v>7318.9386300000006</v>
      </c>
      <c r="AH9" s="353">
        <f t="shared" si="6"/>
        <v>5176.5259999999998</v>
      </c>
      <c r="AI9" s="245">
        <f>AH9/AG9*100</f>
        <v>70.727823550557616</v>
      </c>
      <c r="AJ9" s="56">
        <f>AH9-AG9</f>
        <v>-2142.4126300000007</v>
      </c>
      <c r="AK9" s="154" t="s">
        <v>60</v>
      </c>
      <c r="AL9" s="218" t="s">
        <v>59</v>
      </c>
      <c r="AM9" s="364">
        <v>8402</v>
      </c>
      <c r="AN9" s="365">
        <v>5550</v>
      </c>
      <c r="AO9" s="366">
        <f>AN9/AM9*100</f>
        <v>66.055701023565817</v>
      </c>
      <c r="AP9" s="367"/>
      <c r="AQ9" s="368"/>
      <c r="AR9" s="262"/>
      <c r="AS9" s="64"/>
      <c r="AT9" s="187"/>
      <c r="AU9" s="374">
        <v>809.5</v>
      </c>
      <c r="AV9" s="375">
        <v>424.5</v>
      </c>
      <c r="AW9" s="478"/>
      <c r="AX9" s="482"/>
      <c r="AY9" s="207">
        <v>297.60000000000002</v>
      </c>
      <c r="AZ9" s="376">
        <v>206.50710000000001</v>
      </c>
      <c r="BA9" s="377">
        <v>3276</v>
      </c>
      <c r="BB9" s="378"/>
      <c r="BC9" s="77"/>
      <c r="BD9" s="377"/>
      <c r="BE9" s="378"/>
      <c r="BF9" s="377">
        <v>268</v>
      </c>
      <c r="BG9" s="378"/>
      <c r="BH9" s="377">
        <v>1504</v>
      </c>
      <c r="BI9" s="378">
        <v>1504</v>
      </c>
      <c r="BJ9" s="218" t="s">
        <v>59</v>
      </c>
      <c r="BK9" s="377"/>
      <c r="BL9" s="429"/>
      <c r="BM9" s="438">
        <v>207</v>
      </c>
      <c r="BN9" s="439">
        <v>27</v>
      </c>
      <c r="BO9" s="432">
        <f>AM9+AR9+AU9+AW9+AY9+BA9+BF9+BH9+BK9+BM9+BD9</f>
        <v>14764.1</v>
      </c>
      <c r="BP9" s="385">
        <f>AN9+AS9+AV9+AX9+AZ9+BB9+BE9+BG9+BI9+BL9+BN9</f>
        <v>7712.0070999999998</v>
      </c>
      <c r="BQ9" s="292">
        <f t="shared" ref="BQ9:BR22" si="7">AG9+BO9</f>
        <v>22083.038630000003</v>
      </c>
      <c r="BR9" s="293">
        <f t="shared" si="7"/>
        <v>12888.533100000001</v>
      </c>
      <c r="BS9" s="386">
        <f>BR9/BQ9*100</f>
        <v>58.363947624901648</v>
      </c>
      <c r="BT9" s="387">
        <f t="shared" ref="BT9:BT22" si="8">BR9-BQ9</f>
        <v>-9194.5055300000022</v>
      </c>
      <c r="BU9" s="86"/>
      <c r="BV9" s="86"/>
      <c r="BW9" s="86"/>
      <c r="BX9" s="86"/>
      <c r="BY9" s="86"/>
      <c r="BZ9" s="86"/>
      <c r="CA9" s="86"/>
      <c r="CB9" s="86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</row>
    <row r="10" spans="1:1004">
      <c r="A10" s="175" t="s">
        <v>61</v>
      </c>
      <c r="B10" s="199">
        <v>92</v>
      </c>
      <c r="C10" s="200">
        <v>27.71585</v>
      </c>
      <c r="D10" s="52">
        <f t="shared" si="0"/>
        <v>30.125923913043479</v>
      </c>
      <c r="E10" s="208">
        <v>78.599999999999994</v>
      </c>
      <c r="F10" s="200">
        <v>10.641500000000001</v>
      </c>
      <c r="G10" s="229">
        <f t="shared" si="1"/>
        <v>13.538804071246821</v>
      </c>
      <c r="H10" s="208">
        <v>10</v>
      </c>
      <c r="I10" s="347">
        <v>1.4568700000000001</v>
      </c>
      <c r="J10" s="229">
        <f t="shared" si="2"/>
        <v>14.568700000000002</v>
      </c>
      <c r="K10" s="208">
        <v>579</v>
      </c>
      <c r="L10" s="200">
        <v>90.359520000000003</v>
      </c>
      <c r="M10" s="229">
        <f t="shared" si="3"/>
        <v>15.606134715025908</v>
      </c>
      <c r="N10" s="208"/>
      <c r="O10" s="200"/>
      <c r="P10" s="229"/>
      <c r="Q10" s="229">
        <f t="shared" ref="Q10:Q23" si="9">L10+O10</f>
        <v>90.359520000000003</v>
      </c>
      <c r="R10" s="219" t="s">
        <v>61</v>
      </c>
      <c r="S10" s="208"/>
      <c r="T10" s="200"/>
      <c r="U10" s="230"/>
      <c r="V10" s="160" t="s">
        <v>61</v>
      </c>
      <c r="W10" s="208">
        <v>6</v>
      </c>
      <c r="X10" s="268">
        <v>2</v>
      </c>
      <c r="Y10" s="229">
        <f>X10/W10*100</f>
        <v>33.333333333333329</v>
      </c>
      <c r="Z10" s="208">
        <v>465.87371000000002</v>
      </c>
      <c r="AA10" s="200">
        <v>278.22386</v>
      </c>
      <c r="AB10" s="229">
        <f t="shared" si="5"/>
        <v>59.720875857107281</v>
      </c>
      <c r="AC10" s="235"/>
      <c r="AD10" s="236"/>
      <c r="AE10" s="241"/>
      <c r="AF10" s="236"/>
      <c r="AG10" s="355">
        <f t="shared" si="6"/>
        <v>1231.47371</v>
      </c>
      <c r="AH10" s="353">
        <f t="shared" si="6"/>
        <v>410.39760000000001</v>
      </c>
      <c r="AI10" s="245">
        <f t="shared" ref="AI10:AI23" si="10">AH10/AG10*100</f>
        <v>33.325729706401937</v>
      </c>
      <c r="AJ10" s="56">
        <f t="shared" ref="AJ10:AJ23" si="11">AH10-AG10</f>
        <v>-821.07610999999997</v>
      </c>
      <c r="AK10" s="154" t="s">
        <v>61</v>
      </c>
      <c r="AL10" s="219" t="s">
        <v>61</v>
      </c>
      <c r="AM10" s="255">
        <v>1149</v>
      </c>
      <c r="AN10" s="58">
        <v>765</v>
      </c>
      <c r="AO10" s="256">
        <f t="shared" ref="AO10:AO22" si="12">AN10/AM10*100</f>
        <v>66.579634464751962</v>
      </c>
      <c r="AP10" s="59"/>
      <c r="AQ10" s="260"/>
      <c r="AR10" s="263"/>
      <c r="AS10" s="97"/>
      <c r="AT10" s="187"/>
      <c r="AU10" s="266">
        <v>16</v>
      </c>
      <c r="AV10" s="267">
        <v>8</v>
      </c>
      <c r="AW10" s="208">
        <v>2.2999999999999998</v>
      </c>
      <c r="AX10" s="268">
        <v>1.3</v>
      </c>
      <c r="AY10" s="208">
        <v>59.4</v>
      </c>
      <c r="AZ10" s="271">
        <v>59.4</v>
      </c>
      <c r="BA10" s="279"/>
      <c r="BB10" s="280"/>
      <c r="BC10" s="75"/>
      <c r="BD10" s="279"/>
      <c r="BE10" s="280"/>
      <c r="BF10" s="279"/>
      <c r="BG10" s="280"/>
      <c r="BH10" s="279"/>
      <c r="BI10" s="280"/>
      <c r="BJ10" s="219" t="s">
        <v>61</v>
      </c>
      <c r="BK10" s="279"/>
      <c r="BL10" s="430"/>
      <c r="BM10" s="436">
        <v>93</v>
      </c>
      <c r="BN10" s="437">
        <v>93</v>
      </c>
      <c r="BO10" s="432">
        <f t="shared" ref="BO10:BO22" si="13">AM10+AR10+AU10+AW10+AY10+BA10+BF10+BH10+BK10+BM10+BD10</f>
        <v>1319.7</v>
      </c>
      <c r="BP10" s="385">
        <f t="shared" ref="BP10:BP22" si="14">AN10+AS10+AV10+AX10+AZ10+BB10+BE10+BG10+BI10+BL10+BN10</f>
        <v>926.69999999999993</v>
      </c>
      <c r="BQ10" s="292">
        <f t="shared" si="7"/>
        <v>2551.17371</v>
      </c>
      <c r="BR10" s="293">
        <f t="shared" si="7"/>
        <v>1337.0976000000001</v>
      </c>
      <c r="BS10" s="386">
        <f t="shared" ref="BS10:BS22" si="15">BR10/BQ10*100</f>
        <v>52.411076312008561</v>
      </c>
      <c r="BT10" s="193">
        <f t="shared" si="8"/>
        <v>-1214.07611</v>
      </c>
      <c r="BU10" s="86"/>
      <c r="BV10" s="86"/>
      <c r="BW10" s="86"/>
      <c r="BX10" s="86"/>
      <c r="BY10" s="86"/>
      <c r="BZ10" s="86"/>
      <c r="CA10" s="86"/>
      <c r="CB10" s="86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</row>
    <row r="11" spans="1:1004">
      <c r="A11" s="175" t="s">
        <v>62</v>
      </c>
      <c r="B11" s="460">
        <v>197.88579999999999</v>
      </c>
      <c r="C11" s="200">
        <v>166.54929000000001</v>
      </c>
      <c r="D11" s="52">
        <f t="shared" si="0"/>
        <v>84.164346304787927</v>
      </c>
      <c r="E11" s="208">
        <v>1</v>
      </c>
      <c r="F11" s="200">
        <v>3.0705</v>
      </c>
      <c r="G11" s="229">
        <f t="shared" si="1"/>
        <v>307.05</v>
      </c>
      <c r="H11" s="208">
        <v>37</v>
      </c>
      <c r="I11" s="200">
        <v>37.141889999999997</v>
      </c>
      <c r="J11" s="229">
        <f t="shared" si="2"/>
        <v>100.38348648648648</v>
      </c>
      <c r="K11" s="208">
        <v>498</v>
      </c>
      <c r="L11" s="200">
        <v>235.50737000000001</v>
      </c>
      <c r="M11" s="229">
        <f t="shared" si="3"/>
        <v>47.290636546184736</v>
      </c>
      <c r="N11" s="208">
        <v>37</v>
      </c>
      <c r="O11" s="200">
        <v>1.7423999999999999</v>
      </c>
      <c r="P11" s="229">
        <f t="shared" si="4"/>
        <v>4.7091891891891891</v>
      </c>
      <c r="Q11" s="229">
        <f t="shared" si="9"/>
        <v>237.24977000000001</v>
      </c>
      <c r="R11" s="219" t="s">
        <v>62</v>
      </c>
      <c r="S11" s="208">
        <v>174</v>
      </c>
      <c r="T11" s="200">
        <v>8.6</v>
      </c>
      <c r="U11" s="229"/>
      <c r="V11" s="160" t="s">
        <v>62</v>
      </c>
      <c r="W11" s="208">
        <v>5</v>
      </c>
      <c r="X11" s="268">
        <v>4.93</v>
      </c>
      <c r="Y11" s="229">
        <f t="shared" ref="Y11:Y22" si="16">X11/W11*100</f>
        <v>98.6</v>
      </c>
      <c r="Z11" s="208">
        <v>572.21442999999999</v>
      </c>
      <c r="AA11" s="200">
        <v>341.73149999999998</v>
      </c>
      <c r="AB11" s="229">
        <f t="shared" si="5"/>
        <v>59.720881208815371</v>
      </c>
      <c r="AC11" s="223"/>
      <c r="AD11" s="236">
        <v>0.3</v>
      </c>
      <c r="AE11" s="241"/>
      <c r="AF11" s="236"/>
      <c r="AG11" s="355">
        <f t="shared" si="6"/>
        <v>1522.10023</v>
      </c>
      <c r="AH11" s="353">
        <f t="shared" si="6"/>
        <v>799.57294999999999</v>
      </c>
      <c r="AI11" s="245">
        <f t="shared" si="10"/>
        <v>52.530900018325333</v>
      </c>
      <c r="AJ11" s="56">
        <f t="shared" si="11"/>
        <v>-722.52728000000002</v>
      </c>
      <c r="AK11" s="154" t="s">
        <v>62</v>
      </c>
      <c r="AL11" s="219" t="s">
        <v>62</v>
      </c>
      <c r="AM11" s="255">
        <v>1506</v>
      </c>
      <c r="AN11" s="58">
        <v>1010</v>
      </c>
      <c r="AO11" s="256">
        <f t="shared" si="12"/>
        <v>67.06507304116866</v>
      </c>
      <c r="AP11" s="59"/>
      <c r="AQ11" s="260"/>
      <c r="AR11" s="263"/>
      <c r="AS11" s="97"/>
      <c r="AT11" s="187"/>
      <c r="AU11" s="266">
        <v>25</v>
      </c>
      <c r="AV11" s="267">
        <v>13</v>
      </c>
      <c r="AW11" s="208">
        <v>6</v>
      </c>
      <c r="AX11" s="268">
        <v>3.4</v>
      </c>
      <c r="AY11" s="210">
        <v>59.4</v>
      </c>
      <c r="AZ11" s="271">
        <v>39.395569999999999</v>
      </c>
      <c r="BA11" s="279"/>
      <c r="BB11" s="280"/>
      <c r="BC11" s="75"/>
      <c r="BD11" s="279">
        <v>9</v>
      </c>
      <c r="BE11" s="280"/>
      <c r="BF11" s="279"/>
      <c r="BG11" s="280"/>
      <c r="BH11" s="279"/>
      <c r="BI11" s="280"/>
      <c r="BJ11" s="219" t="s">
        <v>62</v>
      </c>
      <c r="BK11" s="279"/>
      <c r="BL11" s="430"/>
      <c r="BM11" s="436">
        <v>15</v>
      </c>
      <c r="BN11" s="437">
        <v>15</v>
      </c>
      <c r="BO11" s="432">
        <f t="shared" si="13"/>
        <v>1620.4</v>
      </c>
      <c r="BP11" s="385">
        <f t="shared" si="14"/>
        <v>1080.79557</v>
      </c>
      <c r="BQ11" s="292">
        <f t="shared" si="7"/>
        <v>3142.5002300000001</v>
      </c>
      <c r="BR11" s="293">
        <f t="shared" si="7"/>
        <v>1880.36852</v>
      </c>
      <c r="BS11" s="386">
        <f t="shared" si="15"/>
        <v>59.836702700893674</v>
      </c>
      <c r="BT11" s="193">
        <f t="shared" si="8"/>
        <v>-1262.1317100000001</v>
      </c>
      <c r="BU11" s="86"/>
      <c r="BV11" s="86"/>
      <c r="BW11" s="86"/>
      <c r="BX11" s="86"/>
      <c r="BY11" s="86"/>
      <c r="BZ11" s="86"/>
      <c r="CA11" s="86"/>
      <c r="CB11" s="86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</row>
    <row r="12" spans="1:1004">
      <c r="A12" s="175" t="s">
        <v>63</v>
      </c>
      <c r="B12" s="199">
        <v>951.2</v>
      </c>
      <c r="C12" s="200">
        <v>841.10631000000001</v>
      </c>
      <c r="D12" s="52">
        <f t="shared" si="0"/>
        <v>88.425810555088304</v>
      </c>
      <c r="E12" s="208">
        <v>220</v>
      </c>
      <c r="F12" s="200">
        <v>201.16594000000001</v>
      </c>
      <c r="G12" s="229">
        <f t="shared" si="1"/>
        <v>91.439063636363642</v>
      </c>
      <c r="H12" s="208">
        <v>122</v>
      </c>
      <c r="I12" s="200">
        <v>47.804499999999997</v>
      </c>
      <c r="J12" s="229">
        <f t="shared" si="2"/>
        <v>39.184016393442619</v>
      </c>
      <c r="K12" s="208">
        <v>494</v>
      </c>
      <c r="L12" s="200">
        <v>251.26437000000001</v>
      </c>
      <c r="M12" s="229">
        <f t="shared" si="3"/>
        <v>50.863232793522272</v>
      </c>
      <c r="N12" s="208">
        <v>166</v>
      </c>
      <c r="O12" s="200">
        <v>421.81015000000002</v>
      </c>
      <c r="P12" s="229">
        <f t="shared" si="4"/>
        <v>254.10250000000002</v>
      </c>
      <c r="Q12" s="229">
        <f t="shared" si="9"/>
        <v>673.07452000000001</v>
      </c>
      <c r="R12" s="219" t="s">
        <v>63</v>
      </c>
      <c r="S12" s="208">
        <v>1602.7818199999999</v>
      </c>
      <c r="T12" s="200"/>
      <c r="U12" s="229"/>
      <c r="V12" s="160" t="s">
        <v>63</v>
      </c>
      <c r="W12" s="208"/>
      <c r="X12" s="268">
        <v>2.86</v>
      </c>
      <c r="Y12" s="229"/>
      <c r="Z12" s="208">
        <v>1554.6003000000001</v>
      </c>
      <c r="AA12" s="200">
        <v>928.42093</v>
      </c>
      <c r="AB12" s="229">
        <f t="shared" si="5"/>
        <v>59.720876806726466</v>
      </c>
      <c r="AC12" s="224"/>
      <c r="AD12" s="236"/>
      <c r="AE12" s="241">
        <v>100</v>
      </c>
      <c r="AF12" s="236">
        <v>100</v>
      </c>
      <c r="AG12" s="355">
        <f t="shared" si="6"/>
        <v>5210.58212</v>
      </c>
      <c r="AH12" s="353">
        <f t="shared" si="6"/>
        <v>2794.4322000000002</v>
      </c>
      <c r="AI12" s="245">
        <f t="shared" si="10"/>
        <v>53.629942598428912</v>
      </c>
      <c r="AJ12" s="56">
        <f t="shared" si="11"/>
        <v>-2416.1499199999998</v>
      </c>
      <c r="AK12" s="154" t="s">
        <v>63</v>
      </c>
      <c r="AL12" s="219" t="s">
        <v>63</v>
      </c>
      <c r="AM12" s="255">
        <v>5046</v>
      </c>
      <c r="AN12" s="58">
        <v>3329</v>
      </c>
      <c r="AO12" s="256">
        <f t="shared" si="12"/>
        <v>65.973047958779233</v>
      </c>
      <c r="AP12" s="59"/>
      <c r="AQ12" s="260"/>
      <c r="AR12" s="263">
        <v>50</v>
      </c>
      <c r="AS12" s="97"/>
      <c r="AT12" s="187">
        <f t="shared" ref="AT12:AT23" si="17">AS12/AR12*100</f>
        <v>0</v>
      </c>
      <c r="AU12" s="266">
        <v>67</v>
      </c>
      <c r="AV12" s="267">
        <v>34</v>
      </c>
      <c r="AW12" s="208">
        <v>14.5</v>
      </c>
      <c r="AX12" s="268">
        <v>8.15</v>
      </c>
      <c r="AY12" s="208">
        <v>148.6</v>
      </c>
      <c r="AZ12" s="271">
        <v>94.431439999999995</v>
      </c>
      <c r="BA12" s="279"/>
      <c r="BB12" s="280"/>
      <c r="BC12" s="75"/>
      <c r="BD12" s="279"/>
      <c r="BE12" s="280"/>
      <c r="BF12" s="279"/>
      <c r="BG12" s="280"/>
      <c r="BH12" s="279"/>
      <c r="BI12" s="280"/>
      <c r="BJ12" s="219" t="s">
        <v>63</v>
      </c>
      <c r="BK12" s="279"/>
      <c r="BL12" s="430"/>
      <c r="BM12" s="436">
        <v>27</v>
      </c>
      <c r="BN12" s="437">
        <v>27</v>
      </c>
      <c r="BO12" s="432">
        <f t="shared" si="13"/>
        <v>5353.1</v>
      </c>
      <c r="BP12" s="385">
        <f t="shared" si="14"/>
        <v>3492.5814399999999</v>
      </c>
      <c r="BQ12" s="292">
        <f t="shared" si="7"/>
        <v>10563.682120000001</v>
      </c>
      <c r="BR12" s="293">
        <f t="shared" si="7"/>
        <v>6287.0136400000001</v>
      </c>
      <c r="BS12" s="386">
        <f t="shared" si="15"/>
        <v>59.515361865129648</v>
      </c>
      <c r="BT12" s="193">
        <f t="shared" si="8"/>
        <v>-4276.6684800000012</v>
      </c>
      <c r="BU12" s="86"/>
      <c r="BV12" s="86"/>
      <c r="BW12" s="86"/>
      <c r="BX12" s="86"/>
      <c r="BY12" s="86"/>
      <c r="BZ12" s="86"/>
      <c r="CA12" s="86"/>
      <c r="CB12" s="86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</row>
    <row r="13" spans="1:1004">
      <c r="A13" s="175" t="s">
        <v>64</v>
      </c>
      <c r="B13" s="199">
        <v>55</v>
      </c>
      <c r="C13" s="200">
        <v>38.656089999999999</v>
      </c>
      <c r="D13" s="52">
        <f t="shared" si="0"/>
        <v>70.283799999999999</v>
      </c>
      <c r="E13" s="208">
        <v>34.9</v>
      </c>
      <c r="F13" s="200">
        <v>34.968400000000003</v>
      </c>
      <c r="G13" s="229">
        <f t="shared" si="1"/>
        <v>100.19598853868197</v>
      </c>
      <c r="H13" s="208">
        <v>20</v>
      </c>
      <c r="I13" s="200">
        <v>6.8600599999999998</v>
      </c>
      <c r="J13" s="229">
        <f t="shared" si="2"/>
        <v>34.3003</v>
      </c>
      <c r="K13" s="208">
        <v>401</v>
      </c>
      <c r="L13" s="200">
        <v>114.66726</v>
      </c>
      <c r="M13" s="229">
        <f t="shared" si="3"/>
        <v>28.595326683291773</v>
      </c>
      <c r="N13" s="208"/>
      <c r="O13" s="200"/>
      <c r="P13" s="229"/>
      <c r="Q13" s="229">
        <f t="shared" si="9"/>
        <v>114.66726</v>
      </c>
      <c r="R13" s="219" t="s">
        <v>64</v>
      </c>
      <c r="S13" s="208"/>
      <c r="T13" s="200"/>
      <c r="U13" s="230"/>
      <c r="V13" s="160" t="s">
        <v>65</v>
      </c>
      <c r="W13" s="231">
        <v>15</v>
      </c>
      <c r="X13" s="268">
        <v>16.739999999999998</v>
      </c>
      <c r="Y13" s="229">
        <f t="shared" si="16"/>
        <v>111.6</v>
      </c>
      <c r="Z13" s="208">
        <v>754.51284999999996</v>
      </c>
      <c r="AA13" s="200">
        <v>450.60167999999999</v>
      </c>
      <c r="AB13" s="229">
        <f t="shared" si="5"/>
        <v>59.720875529157659</v>
      </c>
      <c r="AC13" s="224"/>
      <c r="AD13" s="236"/>
      <c r="AE13" s="241"/>
      <c r="AF13" s="236">
        <v>3.8999999999999999E-4</v>
      </c>
      <c r="AG13" s="355">
        <f t="shared" si="6"/>
        <v>1280.4128499999999</v>
      </c>
      <c r="AH13" s="353">
        <f t="shared" si="6"/>
        <v>662.4938800000001</v>
      </c>
      <c r="AI13" s="245">
        <f t="shared" si="10"/>
        <v>51.74064599554746</v>
      </c>
      <c r="AJ13" s="56">
        <f t="shared" si="11"/>
        <v>-617.91896999999983</v>
      </c>
      <c r="AK13" s="154" t="s">
        <v>65</v>
      </c>
      <c r="AL13" s="219" t="s">
        <v>64</v>
      </c>
      <c r="AM13" s="255">
        <v>1802</v>
      </c>
      <c r="AN13" s="58">
        <v>1218</v>
      </c>
      <c r="AO13" s="256">
        <f t="shared" si="12"/>
        <v>67.591564927857945</v>
      </c>
      <c r="AP13" s="59"/>
      <c r="AQ13" s="260"/>
      <c r="AR13" s="263">
        <v>24</v>
      </c>
      <c r="AS13" s="97"/>
      <c r="AT13" s="187">
        <f t="shared" si="17"/>
        <v>0</v>
      </c>
      <c r="AU13" s="266">
        <v>23</v>
      </c>
      <c r="AV13" s="267">
        <v>12</v>
      </c>
      <c r="AW13" s="208">
        <v>6.5</v>
      </c>
      <c r="AX13" s="268">
        <v>3.65</v>
      </c>
      <c r="AY13" s="208">
        <v>59.4</v>
      </c>
      <c r="AZ13" s="271">
        <v>59.4</v>
      </c>
      <c r="BA13" s="279"/>
      <c r="BB13" s="280"/>
      <c r="BC13" s="75"/>
      <c r="BD13" s="279">
        <v>9</v>
      </c>
      <c r="BE13" s="280"/>
      <c r="BF13" s="279"/>
      <c r="BG13" s="280"/>
      <c r="BH13" s="279"/>
      <c r="BI13" s="280"/>
      <c r="BJ13" s="219" t="s">
        <v>64</v>
      </c>
      <c r="BK13" s="279">
        <v>317</v>
      </c>
      <c r="BL13" s="430">
        <v>317</v>
      </c>
      <c r="BM13" s="436">
        <v>23</v>
      </c>
      <c r="BN13" s="437">
        <v>23</v>
      </c>
      <c r="BO13" s="432">
        <f t="shared" si="13"/>
        <v>2263.9</v>
      </c>
      <c r="BP13" s="385">
        <f t="shared" si="14"/>
        <v>1633.0500000000002</v>
      </c>
      <c r="BQ13" s="292">
        <f t="shared" si="7"/>
        <v>3544.3128500000003</v>
      </c>
      <c r="BR13" s="293">
        <f t="shared" si="7"/>
        <v>2295.5438800000002</v>
      </c>
      <c r="BS13" s="386">
        <f t="shared" si="15"/>
        <v>64.766965478230858</v>
      </c>
      <c r="BT13" s="193">
        <f t="shared" si="8"/>
        <v>-1248.7689700000001</v>
      </c>
      <c r="BU13" s="86"/>
      <c r="BV13" s="86"/>
      <c r="BW13" s="86"/>
      <c r="BX13" s="86"/>
      <c r="BY13" s="86"/>
      <c r="BZ13" s="86"/>
      <c r="CA13" s="86"/>
      <c r="CB13" s="86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</row>
    <row r="14" spans="1:1004">
      <c r="A14" s="175" t="s">
        <v>66</v>
      </c>
      <c r="B14" s="199">
        <v>304.3</v>
      </c>
      <c r="C14" s="200">
        <v>126.83367</v>
      </c>
      <c r="D14" s="52">
        <f t="shared" si="0"/>
        <v>41.680469930989155</v>
      </c>
      <c r="E14" s="208">
        <v>1</v>
      </c>
      <c r="F14" s="200"/>
      <c r="G14" s="229">
        <f t="shared" si="1"/>
        <v>0</v>
      </c>
      <c r="H14" s="208">
        <v>32</v>
      </c>
      <c r="I14" s="200">
        <v>5.0546899999999999</v>
      </c>
      <c r="J14" s="229">
        <f t="shared" si="2"/>
        <v>15.79590625</v>
      </c>
      <c r="K14" s="208">
        <v>602</v>
      </c>
      <c r="L14" s="200">
        <v>336.70571999999999</v>
      </c>
      <c r="M14" s="229">
        <f t="shared" si="3"/>
        <v>55.931182724252494</v>
      </c>
      <c r="N14" s="208">
        <v>2</v>
      </c>
      <c r="O14" s="200">
        <v>1.0999999999999999E-2</v>
      </c>
      <c r="P14" s="229">
        <f t="shared" si="4"/>
        <v>0.54999999999999993</v>
      </c>
      <c r="Q14" s="229">
        <f t="shared" si="9"/>
        <v>336.71672000000001</v>
      </c>
      <c r="R14" s="219" t="s">
        <v>66</v>
      </c>
      <c r="S14" s="208"/>
      <c r="T14" s="200"/>
      <c r="U14" s="230"/>
      <c r="V14" s="160" t="s">
        <v>66</v>
      </c>
      <c r="W14" s="207"/>
      <c r="X14" s="268">
        <v>5.22</v>
      </c>
      <c r="Y14" s="229"/>
      <c r="Z14" s="208">
        <v>673.49134000000004</v>
      </c>
      <c r="AA14" s="200">
        <v>402.21487999999999</v>
      </c>
      <c r="AB14" s="229">
        <f t="shared" si="5"/>
        <v>59.720868868187672</v>
      </c>
      <c r="AC14" s="224"/>
      <c r="AD14" s="236"/>
      <c r="AE14" s="241"/>
      <c r="AF14" s="236"/>
      <c r="AG14" s="355">
        <f t="shared" si="6"/>
        <v>1614.79134</v>
      </c>
      <c r="AH14" s="353">
        <f t="shared" si="6"/>
        <v>876.03996000000006</v>
      </c>
      <c r="AI14" s="245">
        <f t="shared" si="10"/>
        <v>54.250969663981486</v>
      </c>
      <c r="AJ14" s="56">
        <f t="shared" si="11"/>
        <v>-738.75137999999993</v>
      </c>
      <c r="AK14" s="154" t="s">
        <v>66</v>
      </c>
      <c r="AL14" s="219" t="s">
        <v>66</v>
      </c>
      <c r="AM14" s="255">
        <v>1692</v>
      </c>
      <c r="AN14" s="58">
        <v>1132</v>
      </c>
      <c r="AO14" s="256">
        <f t="shared" si="12"/>
        <v>66.903073286052006</v>
      </c>
      <c r="AP14" s="59"/>
      <c r="AQ14" s="260"/>
      <c r="AR14" s="263">
        <v>17</v>
      </c>
      <c r="AS14" s="97"/>
      <c r="AT14" s="187">
        <f t="shared" si="17"/>
        <v>0</v>
      </c>
      <c r="AU14" s="266">
        <v>22</v>
      </c>
      <c r="AV14" s="267">
        <v>12</v>
      </c>
      <c r="AW14" s="208">
        <v>4.0999999999999996</v>
      </c>
      <c r="AX14" s="268">
        <v>2.2999999999999998</v>
      </c>
      <c r="AY14" s="208">
        <v>59.4</v>
      </c>
      <c r="AZ14" s="271">
        <v>59.4</v>
      </c>
      <c r="BA14" s="279"/>
      <c r="BB14" s="280"/>
      <c r="BC14" s="75"/>
      <c r="BD14" s="279"/>
      <c r="BE14" s="280"/>
      <c r="BF14" s="279"/>
      <c r="BG14" s="280"/>
      <c r="BH14" s="279"/>
      <c r="BI14" s="280"/>
      <c r="BJ14" s="219" t="s">
        <v>66</v>
      </c>
      <c r="BK14" s="279"/>
      <c r="BL14" s="430"/>
      <c r="BM14" s="436">
        <v>19</v>
      </c>
      <c r="BN14" s="437">
        <v>19</v>
      </c>
      <c r="BO14" s="432">
        <f t="shared" si="13"/>
        <v>1813.5</v>
      </c>
      <c r="BP14" s="385">
        <f t="shared" si="14"/>
        <v>1224.7</v>
      </c>
      <c r="BQ14" s="292">
        <f t="shared" si="7"/>
        <v>3428.2913399999998</v>
      </c>
      <c r="BR14" s="293">
        <f t="shared" si="7"/>
        <v>2100.7399599999999</v>
      </c>
      <c r="BS14" s="386">
        <f t="shared" si="15"/>
        <v>61.276588004332211</v>
      </c>
      <c r="BT14" s="193">
        <f t="shared" si="8"/>
        <v>-1327.5513799999999</v>
      </c>
      <c r="BU14" s="86"/>
      <c r="BV14" s="86"/>
      <c r="BW14" s="86"/>
      <c r="BX14" s="86"/>
      <c r="BY14" s="86"/>
      <c r="BZ14" s="86"/>
      <c r="CA14" s="86"/>
      <c r="CB14" s="86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</row>
    <row r="15" spans="1:1004">
      <c r="A15" s="175" t="s">
        <v>67</v>
      </c>
      <c r="B15" s="199">
        <v>122</v>
      </c>
      <c r="C15" s="200">
        <v>77.712400000000002</v>
      </c>
      <c r="D15" s="52">
        <f t="shared" si="0"/>
        <v>63.69868852459016</v>
      </c>
      <c r="E15" s="209">
        <v>46</v>
      </c>
      <c r="F15" s="200">
        <v>105.60774000000001</v>
      </c>
      <c r="G15" s="229">
        <f t="shared" si="1"/>
        <v>229.58204347826091</v>
      </c>
      <c r="H15" s="208">
        <v>44</v>
      </c>
      <c r="I15" s="198">
        <v>5.4524999999999997</v>
      </c>
      <c r="J15" s="229">
        <f t="shared" si="2"/>
        <v>12.392045454545455</v>
      </c>
      <c r="K15" s="208">
        <v>951</v>
      </c>
      <c r="L15" s="200">
        <v>68.698459999999997</v>
      </c>
      <c r="M15" s="229">
        <f t="shared" si="3"/>
        <v>7.2238128286014724</v>
      </c>
      <c r="N15" s="208">
        <v>5</v>
      </c>
      <c r="O15" s="200">
        <v>1.0999999999999999E-2</v>
      </c>
      <c r="P15" s="229">
        <f t="shared" si="4"/>
        <v>0.21999999999999997</v>
      </c>
      <c r="Q15" s="229">
        <f t="shared" si="9"/>
        <v>68.709459999999993</v>
      </c>
      <c r="R15" s="219" t="s">
        <v>67</v>
      </c>
      <c r="S15" s="208"/>
      <c r="T15" s="200"/>
      <c r="U15" s="230"/>
      <c r="V15" s="160" t="s">
        <v>67</v>
      </c>
      <c r="W15" s="208">
        <v>5</v>
      </c>
      <c r="X15" s="268">
        <v>5.16</v>
      </c>
      <c r="Y15" s="229">
        <f t="shared" si="16"/>
        <v>103.2</v>
      </c>
      <c r="Z15" s="208">
        <v>339.27760000000001</v>
      </c>
      <c r="AA15" s="200">
        <v>202.61955</v>
      </c>
      <c r="AB15" s="229">
        <f t="shared" si="5"/>
        <v>59.720874587653292</v>
      </c>
      <c r="AC15" s="224"/>
      <c r="AD15" s="236"/>
      <c r="AE15" s="241"/>
      <c r="AF15" s="236"/>
      <c r="AG15" s="355">
        <f t="shared" si="6"/>
        <v>1512.2775999999999</v>
      </c>
      <c r="AH15" s="353">
        <f t="shared" si="6"/>
        <v>465.26165000000003</v>
      </c>
      <c r="AI15" s="245">
        <f t="shared" si="10"/>
        <v>30.765624644575841</v>
      </c>
      <c r="AJ15" s="56">
        <f t="shared" si="11"/>
        <v>-1047.01595</v>
      </c>
      <c r="AK15" s="154" t="s">
        <v>67</v>
      </c>
      <c r="AL15" s="219" t="s">
        <v>67</v>
      </c>
      <c r="AM15" s="255">
        <v>1387</v>
      </c>
      <c r="AN15" s="58">
        <v>933</v>
      </c>
      <c r="AO15" s="256">
        <f t="shared" si="12"/>
        <v>67.267483777937997</v>
      </c>
      <c r="AP15" s="59"/>
      <c r="AQ15" s="260"/>
      <c r="AR15" s="263"/>
      <c r="AS15" s="97"/>
      <c r="AT15" s="187"/>
      <c r="AU15" s="266">
        <v>23</v>
      </c>
      <c r="AV15" s="267">
        <v>12</v>
      </c>
      <c r="AW15" s="208">
        <v>4.2</v>
      </c>
      <c r="AX15" s="268">
        <v>2.35</v>
      </c>
      <c r="AY15" s="208">
        <v>59.4</v>
      </c>
      <c r="AZ15" s="271">
        <v>59.4</v>
      </c>
      <c r="BA15" s="279"/>
      <c r="BB15" s="280"/>
      <c r="BC15" s="75"/>
      <c r="BD15" s="279"/>
      <c r="BE15" s="280"/>
      <c r="BF15" s="279"/>
      <c r="BG15" s="280"/>
      <c r="BH15" s="279"/>
      <c r="BI15" s="280"/>
      <c r="BJ15" s="219" t="s">
        <v>67</v>
      </c>
      <c r="BK15" s="279"/>
      <c r="BL15" s="430"/>
      <c r="BM15" s="436">
        <v>27</v>
      </c>
      <c r="BN15" s="437">
        <v>27</v>
      </c>
      <c r="BO15" s="432">
        <f t="shared" si="13"/>
        <v>1500.6000000000001</v>
      </c>
      <c r="BP15" s="385">
        <f t="shared" si="14"/>
        <v>1033.75</v>
      </c>
      <c r="BQ15" s="292">
        <f t="shared" si="7"/>
        <v>3012.8775999999998</v>
      </c>
      <c r="BR15" s="293">
        <f t="shared" si="7"/>
        <v>1499.0116499999999</v>
      </c>
      <c r="BS15" s="386">
        <f t="shared" si="15"/>
        <v>49.753486500746</v>
      </c>
      <c r="BT15" s="193">
        <f t="shared" si="8"/>
        <v>-1513.8659499999999</v>
      </c>
      <c r="BU15" s="86"/>
      <c r="BV15" s="86"/>
      <c r="BW15" s="86"/>
      <c r="BX15" s="86"/>
      <c r="BY15" s="86"/>
      <c r="BZ15" s="86"/>
      <c r="CA15" s="86"/>
      <c r="CB15" s="86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</row>
    <row r="16" spans="1:1004">
      <c r="A16" s="175" t="s">
        <v>68</v>
      </c>
      <c r="B16" s="242">
        <v>107.08569</v>
      </c>
      <c r="C16" s="200">
        <v>73.616910000000004</v>
      </c>
      <c r="D16" s="52">
        <f t="shared" si="0"/>
        <v>68.745796006917459</v>
      </c>
      <c r="E16" s="207">
        <v>40</v>
      </c>
      <c r="F16" s="198">
        <v>26.525549999999999</v>
      </c>
      <c r="G16" s="229">
        <f t="shared" si="1"/>
        <v>66.313874999999996</v>
      </c>
      <c r="H16" s="208">
        <v>64.957899999999995</v>
      </c>
      <c r="I16" s="200">
        <v>5.2659200000000004</v>
      </c>
      <c r="J16" s="229">
        <f t="shared" si="2"/>
        <v>8.1066660098309846</v>
      </c>
      <c r="K16" s="208">
        <v>242</v>
      </c>
      <c r="L16" s="200">
        <v>95.466939999999994</v>
      </c>
      <c r="M16" s="229">
        <f t="shared" si="3"/>
        <v>39.44914876033058</v>
      </c>
      <c r="N16" s="208">
        <v>21</v>
      </c>
      <c r="O16" s="200">
        <v>15.807</v>
      </c>
      <c r="P16" s="229">
        <f t="shared" si="4"/>
        <v>75.271428571428572</v>
      </c>
      <c r="Q16" s="229">
        <f t="shared" si="9"/>
        <v>111.27394</v>
      </c>
      <c r="R16" s="219" t="s">
        <v>68</v>
      </c>
      <c r="S16" s="208"/>
      <c r="T16" s="200"/>
      <c r="U16" s="230"/>
      <c r="V16" s="160" t="s">
        <v>69</v>
      </c>
      <c r="W16" s="208">
        <v>20</v>
      </c>
      <c r="X16" s="268">
        <v>1</v>
      </c>
      <c r="Y16" s="229">
        <f t="shared" si="16"/>
        <v>5</v>
      </c>
      <c r="Z16" s="208">
        <v>410.17140999999998</v>
      </c>
      <c r="AA16" s="200">
        <v>244.95794000000001</v>
      </c>
      <c r="AB16" s="229">
        <f t="shared" si="5"/>
        <v>59.720871330354306</v>
      </c>
      <c r="AC16" s="224"/>
      <c r="AD16" s="236"/>
      <c r="AE16" s="242"/>
      <c r="AF16" s="200"/>
      <c r="AG16" s="355">
        <f t="shared" si="6"/>
        <v>905.21499999999992</v>
      </c>
      <c r="AH16" s="353">
        <f t="shared" si="6"/>
        <v>462.64026000000001</v>
      </c>
      <c r="AI16" s="245">
        <f t="shared" si="10"/>
        <v>51.108328960523195</v>
      </c>
      <c r="AJ16" s="56">
        <f t="shared" si="11"/>
        <v>-442.57473999999991</v>
      </c>
      <c r="AK16" s="154" t="s">
        <v>69</v>
      </c>
      <c r="AL16" s="219" t="s">
        <v>68</v>
      </c>
      <c r="AM16" s="255">
        <v>1955</v>
      </c>
      <c r="AN16" s="58">
        <v>1307</v>
      </c>
      <c r="AO16" s="256">
        <f t="shared" si="12"/>
        <v>66.854219948849106</v>
      </c>
      <c r="AP16" s="59"/>
      <c r="AQ16" s="260"/>
      <c r="AR16" s="263">
        <v>22</v>
      </c>
      <c r="AS16" s="97"/>
      <c r="AT16" s="187">
        <f t="shared" si="17"/>
        <v>0</v>
      </c>
      <c r="AU16" s="266">
        <v>21</v>
      </c>
      <c r="AV16" s="267">
        <v>11</v>
      </c>
      <c r="AW16" s="208">
        <v>3.3</v>
      </c>
      <c r="AX16" s="268">
        <v>1.85</v>
      </c>
      <c r="AY16" s="208">
        <v>59.4</v>
      </c>
      <c r="AZ16" s="271">
        <v>59.4</v>
      </c>
      <c r="BA16" s="279"/>
      <c r="BB16" s="280"/>
      <c r="BC16" s="75"/>
      <c r="BD16" s="279"/>
      <c r="BE16" s="280"/>
      <c r="BF16" s="279"/>
      <c r="BG16" s="280"/>
      <c r="BH16" s="279"/>
      <c r="BI16" s="280"/>
      <c r="BJ16" s="219" t="s">
        <v>68</v>
      </c>
      <c r="BK16" s="279"/>
      <c r="BL16" s="430"/>
      <c r="BM16" s="436">
        <v>27</v>
      </c>
      <c r="BN16" s="437">
        <v>27</v>
      </c>
      <c r="BO16" s="432">
        <f t="shared" si="13"/>
        <v>2087.6999999999998</v>
      </c>
      <c r="BP16" s="385">
        <f t="shared" si="14"/>
        <v>1406.25</v>
      </c>
      <c r="BQ16" s="292">
        <f t="shared" si="7"/>
        <v>2992.915</v>
      </c>
      <c r="BR16" s="293">
        <f t="shared" si="7"/>
        <v>1868.8902600000001</v>
      </c>
      <c r="BS16" s="386">
        <f t="shared" si="15"/>
        <v>62.443813472818313</v>
      </c>
      <c r="BT16" s="193">
        <f t="shared" si="8"/>
        <v>-1124.0247399999998</v>
      </c>
      <c r="BU16" s="86"/>
      <c r="BV16" s="86"/>
      <c r="BW16" s="86"/>
      <c r="BX16" s="86"/>
      <c r="BY16" s="86"/>
      <c r="BZ16" s="86"/>
      <c r="CA16" s="86"/>
      <c r="CB16" s="86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</row>
    <row r="17" spans="1:1004">
      <c r="A17" s="175" t="s">
        <v>70</v>
      </c>
      <c r="B17" s="460">
        <v>164.6661</v>
      </c>
      <c r="C17" s="200">
        <v>45.740160000000003</v>
      </c>
      <c r="D17" s="52">
        <f t="shared" si="0"/>
        <v>27.777520691872827</v>
      </c>
      <c r="E17" s="208"/>
      <c r="F17" s="200">
        <v>8.1449999999999996</v>
      </c>
      <c r="G17" s="229"/>
      <c r="H17" s="208">
        <v>24</v>
      </c>
      <c r="I17" s="200">
        <v>5.1497799999999998</v>
      </c>
      <c r="J17" s="229">
        <f t="shared" si="2"/>
        <v>21.457416666666663</v>
      </c>
      <c r="K17" s="208">
        <v>356</v>
      </c>
      <c r="L17" s="200">
        <v>98.725750000000005</v>
      </c>
      <c r="M17" s="229">
        <f t="shared" si="3"/>
        <v>27.73195224719101</v>
      </c>
      <c r="N17" s="208">
        <v>3</v>
      </c>
      <c r="O17" s="200">
        <v>0.23499999999999999</v>
      </c>
      <c r="P17" s="229">
        <f t="shared" si="4"/>
        <v>7.8333333333333321</v>
      </c>
      <c r="Q17" s="229">
        <f t="shared" si="9"/>
        <v>98.960750000000004</v>
      </c>
      <c r="R17" s="219" t="s">
        <v>70</v>
      </c>
      <c r="S17" s="208"/>
      <c r="T17" s="200"/>
      <c r="U17" s="230"/>
      <c r="V17" s="160" t="s">
        <v>70</v>
      </c>
      <c r="W17" s="208">
        <v>0.6</v>
      </c>
      <c r="X17" s="268">
        <v>2.6</v>
      </c>
      <c r="Y17" s="229">
        <f t="shared" si="16"/>
        <v>433.33333333333337</v>
      </c>
      <c r="Z17" s="208">
        <v>921.61972000000003</v>
      </c>
      <c r="AA17" s="200">
        <v>550.39934000000005</v>
      </c>
      <c r="AB17" s="229">
        <f t="shared" si="5"/>
        <v>59.720872726117456</v>
      </c>
      <c r="AC17" s="224"/>
      <c r="AD17" s="236">
        <v>11.4</v>
      </c>
      <c r="AE17" s="242"/>
      <c r="AF17" s="200"/>
      <c r="AG17" s="355">
        <f t="shared" si="6"/>
        <v>1469.88582</v>
      </c>
      <c r="AH17" s="353">
        <f t="shared" si="6"/>
        <v>722.39503000000002</v>
      </c>
      <c r="AI17" s="245">
        <f t="shared" si="10"/>
        <v>49.146336414076032</v>
      </c>
      <c r="AJ17" s="56">
        <f t="shared" si="11"/>
        <v>-747.49078999999995</v>
      </c>
      <c r="AK17" s="154" t="s">
        <v>70</v>
      </c>
      <c r="AL17" s="219" t="s">
        <v>70</v>
      </c>
      <c r="AM17" s="255">
        <v>1468</v>
      </c>
      <c r="AN17" s="58">
        <v>991</v>
      </c>
      <c r="AO17" s="256">
        <f t="shared" si="12"/>
        <v>67.506811989100811</v>
      </c>
      <c r="AP17" s="59"/>
      <c r="AQ17" s="260"/>
      <c r="AR17" s="263"/>
      <c r="AS17" s="97"/>
      <c r="AT17" s="187"/>
      <c r="AU17" s="266">
        <v>23</v>
      </c>
      <c r="AV17" s="267">
        <v>12</v>
      </c>
      <c r="AW17" s="208">
        <v>5.3</v>
      </c>
      <c r="AX17" s="268">
        <v>3</v>
      </c>
      <c r="AY17" s="208">
        <v>59.4</v>
      </c>
      <c r="AZ17" s="271">
        <v>42.682729999999999</v>
      </c>
      <c r="BA17" s="279"/>
      <c r="BB17" s="280"/>
      <c r="BC17" s="75"/>
      <c r="BD17" s="279">
        <v>9</v>
      </c>
      <c r="BE17" s="280"/>
      <c r="BF17" s="279"/>
      <c r="BG17" s="280"/>
      <c r="BH17" s="279"/>
      <c r="BI17" s="280"/>
      <c r="BJ17" s="219" t="s">
        <v>70</v>
      </c>
      <c r="BK17" s="279"/>
      <c r="BL17" s="430"/>
      <c r="BM17" s="436">
        <v>27</v>
      </c>
      <c r="BN17" s="437">
        <v>27</v>
      </c>
      <c r="BO17" s="432">
        <f t="shared" si="13"/>
        <v>1591.7</v>
      </c>
      <c r="BP17" s="385">
        <f t="shared" si="14"/>
        <v>1075.68273</v>
      </c>
      <c r="BQ17" s="292">
        <f t="shared" si="7"/>
        <v>3061.5858200000002</v>
      </c>
      <c r="BR17" s="293">
        <f t="shared" si="7"/>
        <v>1798.0777600000001</v>
      </c>
      <c r="BS17" s="386">
        <f t="shared" si="15"/>
        <v>58.730274626108638</v>
      </c>
      <c r="BT17" s="193">
        <f t="shared" si="8"/>
        <v>-1263.5080600000001</v>
      </c>
      <c r="BU17" s="86"/>
      <c r="BV17" s="86"/>
      <c r="BW17" s="86"/>
      <c r="BX17" s="86"/>
      <c r="BY17" s="86"/>
      <c r="BZ17" s="86"/>
      <c r="CA17" s="86"/>
      <c r="CB17" s="86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</row>
    <row r="18" spans="1:1004">
      <c r="A18" s="175" t="s">
        <v>71</v>
      </c>
      <c r="B18" s="199">
        <v>61</v>
      </c>
      <c r="C18" s="200">
        <v>62.290970000000002</v>
      </c>
      <c r="D18" s="52">
        <f t="shared" si="0"/>
        <v>102.11634426229507</v>
      </c>
      <c r="E18" s="208">
        <v>4</v>
      </c>
      <c r="F18" s="200">
        <v>5.2651899999999996</v>
      </c>
      <c r="G18" s="229">
        <f t="shared" ref="G18:G23" si="18">F18/E18*100</f>
        <v>131.62975</v>
      </c>
      <c r="H18" s="208">
        <v>19</v>
      </c>
      <c r="I18" s="200">
        <v>3.8338999999999999</v>
      </c>
      <c r="J18" s="229">
        <f t="shared" si="2"/>
        <v>20.178421052631577</v>
      </c>
      <c r="K18" s="208">
        <v>286</v>
      </c>
      <c r="L18" s="200">
        <v>89.618440000000007</v>
      </c>
      <c r="M18" s="229">
        <f t="shared" si="3"/>
        <v>31.335118881118884</v>
      </c>
      <c r="N18" s="208">
        <v>5</v>
      </c>
      <c r="O18" s="200"/>
      <c r="P18" s="229">
        <f t="shared" si="4"/>
        <v>0</v>
      </c>
      <c r="Q18" s="229">
        <f t="shared" si="9"/>
        <v>89.618440000000007</v>
      </c>
      <c r="R18" s="219" t="s">
        <v>71</v>
      </c>
      <c r="S18" s="208">
        <v>68.8</v>
      </c>
      <c r="T18" s="200">
        <v>14.96696</v>
      </c>
      <c r="U18" s="230"/>
      <c r="V18" s="160" t="s">
        <v>71</v>
      </c>
      <c r="W18" s="208"/>
      <c r="X18" s="268">
        <v>12.950979999999999</v>
      </c>
      <c r="Y18" s="229"/>
      <c r="Z18" s="208">
        <v>238.00068999999999</v>
      </c>
      <c r="AA18" s="200">
        <v>142.13613000000001</v>
      </c>
      <c r="AB18" s="229">
        <f t="shared" si="5"/>
        <v>59.720889884815044</v>
      </c>
      <c r="AC18" s="224"/>
      <c r="AD18" s="236"/>
      <c r="AE18" s="242"/>
      <c r="AF18" s="200"/>
      <c r="AG18" s="355">
        <f t="shared" si="6"/>
        <v>681.80069000000003</v>
      </c>
      <c r="AH18" s="353">
        <f t="shared" si="6"/>
        <v>331.06257000000005</v>
      </c>
      <c r="AI18" s="245">
        <f t="shared" si="10"/>
        <v>48.557089315940708</v>
      </c>
      <c r="AJ18" s="56">
        <f t="shared" si="11"/>
        <v>-350.73811999999998</v>
      </c>
      <c r="AK18" s="154" t="s">
        <v>71</v>
      </c>
      <c r="AL18" s="219" t="s">
        <v>71</v>
      </c>
      <c r="AM18" s="255">
        <v>1756</v>
      </c>
      <c r="AN18" s="58">
        <v>1186</v>
      </c>
      <c r="AO18" s="256">
        <f t="shared" si="12"/>
        <v>67.539863325740328</v>
      </c>
      <c r="AP18" s="59"/>
      <c r="AQ18" s="260"/>
      <c r="AR18" s="263">
        <v>20</v>
      </c>
      <c r="AS18" s="97"/>
      <c r="AT18" s="187">
        <f t="shared" si="17"/>
        <v>0</v>
      </c>
      <c r="AU18" s="266">
        <v>19</v>
      </c>
      <c r="AV18" s="267">
        <v>10</v>
      </c>
      <c r="AW18" s="208">
        <v>4.4000000000000004</v>
      </c>
      <c r="AX18" s="268">
        <v>2.5</v>
      </c>
      <c r="AY18" s="208">
        <v>59.4</v>
      </c>
      <c r="AZ18" s="271">
        <v>39.871000000000002</v>
      </c>
      <c r="BA18" s="279"/>
      <c r="BB18" s="280"/>
      <c r="BC18" s="75"/>
      <c r="BD18" s="279"/>
      <c r="BE18" s="280"/>
      <c r="BF18" s="279"/>
      <c r="BG18" s="280"/>
      <c r="BH18" s="279"/>
      <c r="BI18" s="280"/>
      <c r="BJ18" s="219" t="s">
        <v>71</v>
      </c>
      <c r="BK18" s="279">
        <v>1357</v>
      </c>
      <c r="BL18" s="430">
        <v>1357</v>
      </c>
      <c r="BM18" s="436">
        <v>25</v>
      </c>
      <c r="BN18" s="437">
        <v>25</v>
      </c>
      <c r="BO18" s="432">
        <f t="shared" si="13"/>
        <v>3240.8</v>
      </c>
      <c r="BP18" s="385">
        <f t="shared" si="14"/>
        <v>2620.3710000000001</v>
      </c>
      <c r="BQ18" s="292">
        <f t="shared" si="7"/>
        <v>3922.6006900000002</v>
      </c>
      <c r="BR18" s="293">
        <f t="shared" si="7"/>
        <v>2951.4335700000001</v>
      </c>
      <c r="BS18" s="386">
        <f t="shared" si="15"/>
        <v>75.241754214854836</v>
      </c>
      <c r="BT18" s="193">
        <f t="shared" si="8"/>
        <v>-971.16712000000007</v>
      </c>
      <c r="BU18" s="86"/>
      <c r="BV18" s="86"/>
      <c r="BW18" s="86"/>
      <c r="BX18" s="86"/>
      <c r="BY18" s="86"/>
      <c r="BZ18" s="86"/>
      <c r="CA18" s="86"/>
      <c r="CB18" s="86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</row>
    <row r="19" spans="1:1004">
      <c r="A19" s="175" t="s">
        <v>72</v>
      </c>
      <c r="B19" s="199">
        <v>145</v>
      </c>
      <c r="C19" s="200">
        <v>97.963380000000001</v>
      </c>
      <c r="D19" s="52">
        <f t="shared" si="0"/>
        <v>67.560951724137936</v>
      </c>
      <c r="E19" s="208">
        <v>65</v>
      </c>
      <c r="F19" s="200">
        <v>21.974080000000001</v>
      </c>
      <c r="G19" s="229">
        <f t="shared" si="18"/>
        <v>33.806276923076922</v>
      </c>
      <c r="H19" s="208">
        <v>60</v>
      </c>
      <c r="I19" s="200">
        <v>3.9835099999999999</v>
      </c>
      <c r="J19" s="229">
        <f t="shared" si="2"/>
        <v>6.6391833333333334</v>
      </c>
      <c r="K19" s="496">
        <v>855.2</v>
      </c>
      <c r="L19" s="200">
        <v>166.84522999999999</v>
      </c>
      <c r="M19" s="229">
        <f t="shared" si="3"/>
        <v>19.50949836295603</v>
      </c>
      <c r="N19" s="208">
        <v>1</v>
      </c>
      <c r="O19" s="200">
        <v>44.405389999999997</v>
      </c>
      <c r="P19" s="229">
        <f t="shared" si="4"/>
        <v>4440.5389999999998</v>
      </c>
      <c r="Q19" s="229">
        <f t="shared" si="9"/>
        <v>211.25061999999997</v>
      </c>
      <c r="R19" s="219" t="s">
        <v>72</v>
      </c>
      <c r="S19" s="208"/>
      <c r="T19" s="200"/>
      <c r="U19" s="229"/>
      <c r="V19" s="160" t="s">
        <v>72</v>
      </c>
      <c r="W19" s="208">
        <v>5</v>
      </c>
      <c r="X19" s="268"/>
      <c r="Y19" s="229">
        <f t="shared" si="16"/>
        <v>0</v>
      </c>
      <c r="Z19" s="208">
        <v>303.83067999999997</v>
      </c>
      <c r="AA19" s="200">
        <v>181.45038</v>
      </c>
      <c r="AB19" s="229">
        <f t="shared" si="5"/>
        <v>59.720887962993075</v>
      </c>
      <c r="AC19" s="224"/>
      <c r="AD19" s="236"/>
      <c r="AE19" s="242"/>
      <c r="AF19" s="200"/>
      <c r="AG19" s="355">
        <f t="shared" si="6"/>
        <v>1435.0306800000001</v>
      </c>
      <c r="AH19" s="353">
        <f t="shared" si="6"/>
        <v>516.62196999999992</v>
      </c>
      <c r="AI19" s="245">
        <f t="shared" si="10"/>
        <v>36.000761321702193</v>
      </c>
      <c r="AJ19" s="56">
        <f t="shared" si="11"/>
        <v>-918.40871000000016</v>
      </c>
      <c r="AK19" s="154" t="s">
        <v>72</v>
      </c>
      <c r="AL19" s="219" t="s">
        <v>72</v>
      </c>
      <c r="AM19" s="255">
        <v>1246</v>
      </c>
      <c r="AN19" s="58">
        <v>837</v>
      </c>
      <c r="AO19" s="256">
        <f t="shared" si="12"/>
        <v>67.174959871589095</v>
      </c>
      <c r="AP19" s="59"/>
      <c r="AQ19" s="260"/>
      <c r="AR19" s="263"/>
      <c r="AS19" s="97"/>
      <c r="AT19" s="187"/>
      <c r="AU19" s="266">
        <v>19</v>
      </c>
      <c r="AV19" s="267">
        <v>10</v>
      </c>
      <c r="AW19" s="208">
        <v>5.4</v>
      </c>
      <c r="AX19" s="268">
        <v>3</v>
      </c>
      <c r="AY19" s="208">
        <v>59.4</v>
      </c>
      <c r="AZ19" s="271">
        <v>29.565999999999999</v>
      </c>
      <c r="BA19" s="279"/>
      <c r="BB19" s="280"/>
      <c r="BC19" s="75"/>
      <c r="BD19" s="279"/>
      <c r="BE19" s="280"/>
      <c r="BF19" s="279"/>
      <c r="BG19" s="280"/>
      <c r="BH19" s="279"/>
      <c r="BI19" s="280"/>
      <c r="BJ19" s="219" t="s">
        <v>72</v>
      </c>
      <c r="BK19" s="279"/>
      <c r="BL19" s="430"/>
      <c r="BM19" s="436">
        <v>21</v>
      </c>
      <c r="BN19" s="437">
        <v>21</v>
      </c>
      <c r="BO19" s="432">
        <f t="shared" si="13"/>
        <v>1350.8000000000002</v>
      </c>
      <c r="BP19" s="385">
        <f t="shared" si="14"/>
        <v>900.56600000000003</v>
      </c>
      <c r="BQ19" s="292">
        <f t="shared" si="7"/>
        <v>2785.83068</v>
      </c>
      <c r="BR19" s="293">
        <f t="shared" si="7"/>
        <v>1417.18797</v>
      </c>
      <c r="BS19" s="386">
        <f t="shared" si="15"/>
        <v>50.871288774808086</v>
      </c>
      <c r="BT19" s="193">
        <f t="shared" si="8"/>
        <v>-1368.6427100000001</v>
      </c>
      <c r="BU19" s="86"/>
      <c r="BV19" s="86"/>
      <c r="BW19" s="86"/>
      <c r="BX19" s="86"/>
      <c r="BY19" s="86"/>
      <c r="BZ19" s="86"/>
      <c r="CA19" s="86"/>
      <c r="CB19" s="86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  <c r="ALN19" s="147"/>
      <c r="ALO19" s="147"/>
      <c r="ALP19" s="147"/>
    </row>
    <row r="20" spans="1:1004">
      <c r="A20" s="175" t="s">
        <v>73</v>
      </c>
      <c r="B20" s="199">
        <v>171</v>
      </c>
      <c r="C20" s="200">
        <v>128.19642999999999</v>
      </c>
      <c r="D20" s="52">
        <f t="shared" si="0"/>
        <v>74.968672514619882</v>
      </c>
      <c r="E20" s="208">
        <v>20</v>
      </c>
      <c r="F20" s="200">
        <v>4.7234999999999996</v>
      </c>
      <c r="G20" s="229">
        <f t="shared" si="18"/>
        <v>23.617499999999996</v>
      </c>
      <c r="H20" s="208">
        <v>132</v>
      </c>
      <c r="I20" s="200">
        <v>23.699829999999999</v>
      </c>
      <c r="J20" s="229">
        <f t="shared" si="2"/>
        <v>17.954416666666663</v>
      </c>
      <c r="K20" s="208">
        <v>574</v>
      </c>
      <c r="L20" s="200">
        <v>249.22526999999999</v>
      </c>
      <c r="M20" s="229">
        <f t="shared" si="3"/>
        <v>43.419036585365852</v>
      </c>
      <c r="N20" s="208">
        <v>19</v>
      </c>
      <c r="O20" s="200">
        <v>-0.44400000000000001</v>
      </c>
      <c r="P20" s="229">
        <f t="shared" si="4"/>
        <v>-2.3368421052631581</v>
      </c>
      <c r="Q20" s="229">
        <f t="shared" si="9"/>
        <v>248.78127000000001</v>
      </c>
      <c r="R20" s="219" t="s">
        <v>73</v>
      </c>
      <c r="S20" s="208"/>
      <c r="T20" s="200">
        <v>182</v>
      </c>
      <c r="U20" s="230"/>
      <c r="V20" s="160" t="s">
        <v>73</v>
      </c>
      <c r="W20" s="208"/>
      <c r="X20" s="268">
        <v>7.37</v>
      </c>
      <c r="Y20" s="229"/>
      <c r="Z20" s="208">
        <v>1068.4712099999999</v>
      </c>
      <c r="AA20" s="200">
        <v>638.10037999999997</v>
      </c>
      <c r="AB20" s="229">
        <f t="shared" si="5"/>
        <v>59.720877270993576</v>
      </c>
      <c r="AC20" s="224"/>
      <c r="AD20" s="236"/>
      <c r="AE20" s="242"/>
      <c r="AF20" s="200"/>
      <c r="AG20" s="355">
        <f t="shared" si="6"/>
        <v>1984.4712099999999</v>
      </c>
      <c r="AH20" s="353">
        <f t="shared" si="6"/>
        <v>1232.87141</v>
      </c>
      <c r="AI20" s="245">
        <f t="shared" si="10"/>
        <v>62.125940844463045</v>
      </c>
      <c r="AJ20" s="56">
        <f t="shared" si="11"/>
        <v>-751.59979999999996</v>
      </c>
      <c r="AK20" s="154" t="s">
        <v>73</v>
      </c>
      <c r="AL20" s="219" t="s">
        <v>73</v>
      </c>
      <c r="AM20" s="255">
        <v>3692</v>
      </c>
      <c r="AN20" s="58">
        <v>2455</v>
      </c>
      <c r="AO20" s="256">
        <f t="shared" si="12"/>
        <v>66.495124593716142</v>
      </c>
      <c r="AP20" s="59"/>
      <c r="AQ20" s="260"/>
      <c r="AR20" s="263">
        <v>51</v>
      </c>
      <c r="AS20" s="97"/>
      <c r="AT20" s="187">
        <f t="shared" si="17"/>
        <v>0</v>
      </c>
      <c r="AU20" s="266">
        <v>46</v>
      </c>
      <c r="AV20" s="267">
        <v>24</v>
      </c>
      <c r="AW20" s="208">
        <v>10.5</v>
      </c>
      <c r="AX20" s="268">
        <v>5.95</v>
      </c>
      <c r="AY20" s="208">
        <v>148.6</v>
      </c>
      <c r="AZ20" s="271">
        <v>99.280910000000006</v>
      </c>
      <c r="BA20" s="279"/>
      <c r="BB20" s="280"/>
      <c r="BC20" s="75"/>
      <c r="BD20" s="279"/>
      <c r="BE20" s="280"/>
      <c r="BF20" s="279"/>
      <c r="BG20" s="280"/>
      <c r="BH20" s="279"/>
      <c r="BI20" s="280"/>
      <c r="BJ20" s="219" t="s">
        <v>73</v>
      </c>
      <c r="BK20" s="279">
        <v>423</v>
      </c>
      <c r="BL20" s="430"/>
      <c r="BM20" s="436">
        <v>27</v>
      </c>
      <c r="BN20" s="437">
        <v>27</v>
      </c>
      <c r="BO20" s="432">
        <f t="shared" si="13"/>
        <v>4398.1000000000004</v>
      </c>
      <c r="BP20" s="385">
        <f t="shared" si="14"/>
        <v>2611.2309099999998</v>
      </c>
      <c r="BQ20" s="292">
        <f t="shared" si="7"/>
        <v>6382.5712100000001</v>
      </c>
      <c r="BR20" s="293">
        <f t="shared" si="7"/>
        <v>3844.10232</v>
      </c>
      <c r="BS20" s="386">
        <f t="shared" si="15"/>
        <v>60.228114869712513</v>
      </c>
      <c r="BT20" s="193">
        <f t="shared" si="8"/>
        <v>-2538.4688900000001</v>
      </c>
      <c r="BU20" s="86"/>
      <c r="BV20" s="86"/>
      <c r="BW20" s="86"/>
      <c r="BX20" s="86"/>
      <c r="BY20" s="86"/>
      <c r="BZ20" s="86"/>
      <c r="CA20" s="86"/>
      <c r="CB20" s="86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  <c r="ALN20" s="147"/>
      <c r="ALO20" s="147"/>
      <c r="ALP20" s="147"/>
    </row>
    <row r="21" spans="1:1004">
      <c r="A21" s="175" t="s">
        <v>74</v>
      </c>
      <c r="B21" s="199">
        <v>97</v>
      </c>
      <c r="C21" s="200">
        <v>88.312669999999997</v>
      </c>
      <c r="D21" s="52">
        <f t="shared" si="0"/>
        <v>91.043989690721645</v>
      </c>
      <c r="E21" s="208">
        <v>131</v>
      </c>
      <c r="F21" s="200">
        <v>140.935</v>
      </c>
      <c r="G21" s="229">
        <f t="shared" si="18"/>
        <v>107.58396946564885</v>
      </c>
      <c r="H21" s="208">
        <v>51</v>
      </c>
      <c r="I21" s="200">
        <v>5.2234600000000002</v>
      </c>
      <c r="J21" s="229">
        <f t="shared" si="2"/>
        <v>10.242078431372549</v>
      </c>
      <c r="K21" s="208">
        <v>70</v>
      </c>
      <c r="L21" s="200">
        <v>72.141959999999997</v>
      </c>
      <c r="M21" s="229">
        <f t="shared" si="3"/>
        <v>103.05994285714286</v>
      </c>
      <c r="N21" s="208">
        <v>212</v>
      </c>
      <c r="O21" s="200">
        <v>64.350999999999999</v>
      </c>
      <c r="P21" s="229">
        <f t="shared" si="4"/>
        <v>30.354245283018866</v>
      </c>
      <c r="Q21" s="229">
        <f t="shared" si="9"/>
        <v>136.49295999999998</v>
      </c>
      <c r="R21" s="219" t="s">
        <v>74</v>
      </c>
      <c r="S21" s="208"/>
      <c r="T21" s="200"/>
      <c r="U21" s="230"/>
      <c r="V21" s="160" t="s">
        <v>74</v>
      </c>
      <c r="W21" s="208">
        <v>1</v>
      </c>
      <c r="X21" s="268"/>
      <c r="Y21" s="229">
        <f t="shared" si="16"/>
        <v>0</v>
      </c>
      <c r="Z21" s="208">
        <v>187.36224000000001</v>
      </c>
      <c r="AA21" s="200">
        <v>111.89431999999999</v>
      </c>
      <c r="AB21" s="229">
        <f t="shared" si="5"/>
        <v>59.720848768673982</v>
      </c>
      <c r="AC21" s="224"/>
      <c r="AD21" s="236"/>
      <c r="AE21" s="242"/>
      <c r="AF21" s="200"/>
      <c r="AG21" s="355">
        <f t="shared" si="6"/>
        <v>749.36224000000004</v>
      </c>
      <c r="AH21" s="353">
        <f t="shared" si="6"/>
        <v>482.85840999999999</v>
      </c>
      <c r="AI21" s="245">
        <f t="shared" si="10"/>
        <v>64.435914198185372</v>
      </c>
      <c r="AJ21" s="56">
        <f t="shared" si="11"/>
        <v>-266.50383000000005</v>
      </c>
      <c r="AK21" s="154" t="s">
        <v>74</v>
      </c>
      <c r="AL21" s="219" t="s">
        <v>74</v>
      </c>
      <c r="AM21" s="255">
        <v>799</v>
      </c>
      <c r="AN21" s="58">
        <v>539</v>
      </c>
      <c r="AO21" s="256">
        <f t="shared" si="12"/>
        <v>67.459324155193983</v>
      </c>
      <c r="AP21" s="59"/>
      <c r="AQ21" s="260"/>
      <c r="AR21" s="263"/>
      <c r="AS21" s="97"/>
      <c r="AT21" s="187"/>
      <c r="AU21" s="266">
        <v>11</v>
      </c>
      <c r="AV21" s="267">
        <v>6</v>
      </c>
      <c r="AW21" s="208">
        <v>2.2999999999999998</v>
      </c>
      <c r="AX21" s="268">
        <v>1.3</v>
      </c>
      <c r="AY21" s="208">
        <v>59.4</v>
      </c>
      <c r="AZ21" s="271">
        <v>59.4</v>
      </c>
      <c r="BA21" s="279"/>
      <c r="BB21" s="280"/>
      <c r="BC21" s="75"/>
      <c r="BD21" s="279"/>
      <c r="BE21" s="280"/>
      <c r="BF21" s="279"/>
      <c r="BG21" s="280"/>
      <c r="BH21" s="279"/>
      <c r="BI21" s="280"/>
      <c r="BJ21" s="219" t="s">
        <v>74</v>
      </c>
      <c r="BK21" s="279"/>
      <c r="BL21" s="430"/>
      <c r="BM21" s="436">
        <v>215</v>
      </c>
      <c r="BN21" s="437">
        <v>115</v>
      </c>
      <c r="BO21" s="432">
        <f t="shared" si="13"/>
        <v>1086.6999999999998</v>
      </c>
      <c r="BP21" s="385">
        <f t="shared" si="14"/>
        <v>720.69999999999993</v>
      </c>
      <c r="BQ21" s="292">
        <f t="shared" si="7"/>
        <v>1836.0622399999997</v>
      </c>
      <c r="BR21" s="293">
        <f t="shared" si="7"/>
        <v>1203.5584099999999</v>
      </c>
      <c r="BS21" s="386">
        <f t="shared" si="15"/>
        <v>65.551068138082286</v>
      </c>
      <c r="BT21" s="193">
        <f t="shared" si="8"/>
        <v>-632.50382999999988</v>
      </c>
      <c r="BU21" s="86"/>
      <c r="BV21" s="86"/>
      <c r="BW21" s="86"/>
      <c r="BX21" s="86"/>
      <c r="BY21" s="86"/>
      <c r="BZ21" s="86"/>
      <c r="CA21" s="86"/>
      <c r="CB21" s="86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  <c r="ALN21" s="147"/>
      <c r="ALO21" s="147"/>
      <c r="ALP21" s="147"/>
    </row>
    <row r="22" spans="1:1004" ht="12" thickBot="1">
      <c r="A22" s="178" t="s">
        <v>75</v>
      </c>
      <c r="B22" s="201">
        <v>116.6978</v>
      </c>
      <c r="C22" s="202">
        <v>83.729640000000003</v>
      </c>
      <c r="D22" s="391">
        <f t="shared" si="0"/>
        <v>71.749116093019751</v>
      </c>
      <c r="E22" s="210">
        <v>14</v>
      </c>
      <c r="F22" s="202">
        <v>87.374409999999997</v>
      </c>
      <c r="G22" s="356">
        <f t="shared" si="18"/>
        <v>624.10292857142849</v>
      </c>
      <c r="H22" s="210">
        <v>54</v>
      </c>
      <c r="I22" s="202">
        <v>7.3508800000000001</v>
      </c>
      <c r="J22" s="356">
        <f t="shared" si="2"/>
        <v>13.612740740740742</v>
      </c>
      <c r="K22" s="216">
        <v>281</v>
      </c>
      <c r="L22" s="348">
        <v>50.829189999999997</v>
      </c>
      <c r="M22" s="356">
        <f t="shared" si="3"/>
        <v>18.08867971530249</v>
      </c>
      <c r="N22" s="216">
        <v>1</v>
      </c>
      <c r="O22" s="348">
        <v>1.9640000000000001E-2</v>
      </c>
      <c r="P22" s="356">
        <f t="shared" si="4"/>
        <v>1.9640000000000002</v>
      </c>
      <c r="Q22" s="356">
        <f t="shared" si="9"/>
        <v>50.84883</v>
      </c>
      <c r="R22" s="220" t="s">
        <v>75</v>
      </c>
      <c r="S22" s="216"/>
      <c r="T22" s="349"/>
      <c r="U22" s="392"/>
      <c r="V22" s="163" t="s">
        <v>75</v>
      </c>
      <c r="W22" s="232">
        <v>10</v>
      </c>
      <c r="X22" s="351"/>
      <c r="Y22" s="229">
        <f t="shared" si="16"/>
        <v>0</v>
      </c>
      <c r="Z22" s="232">
        <v>293.7029</v>
      </c>
      <c r="AA22" s="349">
        <v>175.40205</v>
      </c>
      <c r="AB22" s="356">
        <f t="shared" si="5"/>
        <v>59.72091184663141</v>
      </c>
      <c r="AC22" s="237"/>
      <c r="AD22" s="238"/>
      <c r="AE22" s="393"/>
      <c r="AF22" s="348"/>
      <c r="AG22" s="394">
        <f t="shared" si="6"/>
        <v>770.40070000000003</v>
      </c>
      <c r="AH22" s="347">
        <f t="shared" si="6"/>
        <v>404.70580999999999</v>
      </c>
      <c r="AI22" s="468">
        <f t="shared" si="10"/>
        <v>52.531859070221508</v>
      </c>
      <c r="AJ22" s="95">
        <f t="shared" si="11"/>
        <v>-365.69489000000004</v>
      </c>
      <c r="AK22" s="395" t="s">
        <v>75</v>
      </c>
      <c r="AL22" s="220" t="s">
        <v>75</v>
      </c>
      <c r="AM22" s="257">
        <v>1843</v>
      </c>
      <c r="AN22" s="122">
        <v>1244</v>
      </c>
      <c r="AO22" s="396">
        <f t="shared" si="12"/>
        <v>67.49864351600651</v>
      </c>
      <c r="AP22" s="397"/>
      <c r="AQ22" s="398"/>
      <c r="AR22" s="264">
        <v>16</v>
      </c>
      <c r="AS22" s="126"/>
      <c r="AT22" s="399">
        <f t="shared" si="17"/>
        <v>0</v>
      </c>
      <c r="AU22" s="400">
        <v>20</v>
      </c>
      <c r="AV22" s="401">
        <v>10</v>
      </c>
      <c r="AW22" s="210">
        <v>3.9</v>
      </c>
      <c r="AX22" s="269">
        <v>2.2000000000000002</v>
      </c>
      <c r="AY22" s="210">
        <v>59.4</v>
      </c>
      <c r="AZ22" s="269">
        <v>37.292160000000003</v>
      </c>
      <c r="BA22" s="275"/>
      <c r="BB22" s="276"/>
      <c r="BC22" s="101"/>
      <c r="BD22" s="275"/>
      <c r="BE22" s="276"/>
      <c r="BF22" s="275"/>
      <c r="BG22" s="276"/>
      <c r="BH22" s="275"/>
      <c r="BI22" s="276"/>
      <c r="BJ22" s="220" t="s">
        <v>75</v>
      </c>
      <c r="BK22" s="275"/>
      <c r="BL22" s="431"/>
      <c r="BM22" s="441">
        <v>27</v>
      </c>
      <c r="BN22" s="442">
        <v>27</v>
      </c>
      <c r="BO22" s="432">
        <f t="shared" si="13"/>
        <v>1969.3000000000002</v>
      </c>
      <c r="BP22" s="385">
        <f t="shared" si="14"/>
        <v>1320.49216</v>
      </c>
      <c r="BQ22" s="402">
        <f t="shared" si="7"/>
        <v>2739.7007000000003</v>
      </c>
      <c r="BR22" s="403">
        <f t="shared" si="7"/>
        <v>1725.1979699999999</v>
      </c>
      <c r="BS22" s="498">
        <f t="shared" si="15"/>
        <v>62.970308034012611</v>
      </c>
      <c r="BT22" s="404">
        <f t="shared" si="8"/>
        <v>-1014.5027300000004</v>
      </c>
      <c r="BU22" s="86"/>
      <c r="BV22" s="86"/>
      <c r="BW22" s="86"/>
      <c r="BX22" s="86"/>
      <c r="BY22" s="86"/>
      <c r="BZ22" s="86"/>
      <c r="CA22" s="86"/>
      <c r="CB22" s="86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  <c r="ALN22" s="147"/>
      <c r="ALO22" s="147"/>
      <c r="ALP22" s="147"/>
    </row>
    <row r="23" spans="1:1004" ht="12" thickBot="1">
      <c r="A23" s="405" t="s">
        <v>16</v>
      </c>
      <c r="B23" s="406">
        <f>SUM(B9:B22)</f>
        <v>6690.8353900000002</v>
      </c>
      <c r="C23" s="407">
        <f>SUM(C9:C22)</f>
        <v>4932.9737700000005</v>
      </c>
      <c r="D23" s="408">
        <f t="shared" si="0"/>
        <v>73.727322261921628</v>
      </c>
      <c r="E23" s="409">
        <f>SUM(E9:E22)</f>
        <v>676.5</v>
      </c>
      <c r="F23" s="407">
        <f>SUM(F9:F22)</f>
        <v>795.5403399999999</v>
      </c>
      <c r="G23" s="410">
        <f t="shared" si="18"/>
        <v>117.59650258684404</v>
      </c>
      <c r="H23" s="411">
        <f>SUM(H9:H22)</f>
        <v>1179.9578999999999</v>
      </c>
      <c r="I23" s="407">
        <f>SUM(I9:I22)</f>
        <v>251.4268099999999</v>
      </c>
      <c r="J23" s="410">
        <f t="shared" si="2"/>
        <v>21.308117009937384</v>
      </c>
      <c r="K23" s="409">
        <f>SUM(K9:K22)</f>
        <v>7010.2</v>
      </c>
      <c r="L23" s="407">
        <f>SUM(L9:L22)</f>
        <v>2494.4665999999997</v>
      </c>
      <c r="M23" s="410">
        <f t="shared" si="3"/>
        <v>35.583387064563063</v>
      </c>
      <c r="N23" s="409">
        <f>SUM(N9:N22)</f>
        <v>821</v>
      </c>
      <c r="O23" s="407">
        <f>SUM(O9:O22)</f>
        <v>867.43892999999991</v>
      </c>
      <c r="P23" s="410">
        <f t="shared" si="4"/>
        <v>105.65638611449451</v>
      </c>
      <c r="Q23" s="452">
        <f t="shared" si="9"/>
        <v>3361.9055299999995</v>
      </c>
      <c r="R23" s="360" t="s">
        <v>16</v>
      </c>
      <c r="S23" s="406">
        <f>SUM(S9:S22)</f>
        <v>1845.5818199999999</v>
      </c>
      <c r="T23" s="407">
        <f>SUM(T9:T22)</f>
        <v>210.63795999999999</v>
      </c>
      <c r="U23" s="410"/>
      <c r="V23" s="412">
        <f>SUM(V9:V22)</f>
        <v>0</v>
      </c>
      <c r="W23" s="409">
        <f>SUM(W9:W22)</f>
        <v>67.599999999999994</v>
      </c>
      <c r="X23" s="407">
        <f>SUM(X9:X22)</f>
        <v>60.830979999999997</v>
      </c>
      <c r="Y23" s="410">
        <f>X23/W23*100</f>
        <v>89.986656804733727</v>
      </c>
      <c r="Z23" s="406">
        <f>SUM(Z9:Z22)</f>
        <v>9295.0677100000012</v>
      </c>
      <c r="AA23" s="407">
        <f>SUM(AA9:AA22)</f>
        <v>5612.8639199999998</v>
      </c>
      <c r="AB23" s="410">
        <f t="shared" si="5"/>
        <v>60.385401108605798</v>
      </c>
      <c r="AC23" s="411">
        <f t="shared" ref="AC23:AH23" si="19">SUM(AC9:AC22)</f>
        <v>0</v>
      </c>
      <c r="AD23" s="413">
        <f t="shared" si="19"/>
        <v>11.700000000000001</v>
      </c>
      <c r="AE23" s="420">
        <f t="shared" si="19"/>
        <v>100</v>
      </c>
      <c r="AF23" s="414">
        <f t="shared" si="19"/>
        <v>100.00039</v>
      </c>
      <c r="AG23" s="415">
        <f t="shared" si="19"/>
        <v>27686.742819999999</v>
      </c>
      <c r="AH23" s="416">
        <f t="shared" si="19"/>
        <v>15337.8797</v>
      </c>
      <c r="AI23" s="469">
        <f t="shared" si="10"/>
        <v>55.397920223827903</v>
      </c>
      <c r="AJ23" s="470">
        <f t="shared" si="11"/>
        <v>-12348.86312</v>
      </c>
      <c r="AK23" s="412">
        <f>SUM(AK9:AK22)</f>
        <v>0</v>
      </c>
      <c r="AL23" s="360" t="s">
        <v>16</v>
      </c>
      <c r="AM23" s="420">
        <f>SUM(AM9:AM22)</f>
        <v>33743</v>
      </c>
      <c r="AN23" s="421">
        <f>SUM(AN9:AN22)</f>
        <v>22496</v>
      </c>
      <c r="AO23" s="422">
        <v>100</v>
      </c>
      <c r="AP23" s="423">
        <f>SUM(AP9:AP22)</f>
        <v>0</v>
      </c>
      <c r="AQ23" s="419">
        <f>SUM(AQ9:AQ22)</f>
        <v>0</v>
      </c>
      <c r="AR23" s="411">
        <f>SUM(AR9:AR22)</f>
        <v>200</v>
      </c>
      <c r="AS23" s="424">
        <f>SUM(AS9:AS22)</f>
        <v>0</v>
      </c>
      <c r="AT23" s="425">
        <f t="shared" si="17"/>
        <v>0</v>
      </c>
      <c r="AU23" s="411">
        <f t="shared" ref="AU23:BB23" si="20">SUM(AU9:AU22)</f>
        <v>1144.5</v>
      </c>
      <c r="AV23" s="414">
        <f t="shared" si="20"/>
        <v>598.5</v>
      </c>
      <c r="AW23" s="411">
        <f t="shared" si="20"/>
        <v>72.7</v>
      </c>
      <c r="AX23" s="414">
        <f t="shared" si="20"/>
        <v>40.950000000000003</v>
      </c>
      <c r="AY23" s="411">
        <f t="shared" si="20"/>
        <v>1248.2</v>
      </c>
      <c r="AZ23" s="414">
        <f t="shared" si="20"/>
        <v>945.42691000000002</v>
      </c>
      <c r="BA23" s="411">
        <f t="shared" si="20"/>
        <v>3276</v>
      </c>
      <c r="BB23" s="414">
        <f t="shared" si="20"/>
        <v>0</v>
      </c>
      <c r="BC23" s="426"/>
      <c r="BD23" s="411">
        <f t="shared" ref="BD23:BR23" si="21">SUM(BD9:BD22)</f>
        <v>27</v>
      </c>
      <c r="BE23" s="414">
        <f t="shared" si="21"/>
        <v>0</v>
      </c>
      <c r="BF23" s="411">
        <f t="shared" si="21"/>
        <v>268</v>
      </c>
      <c r="BG23" s="414">
        <f t="shared" si="21"/>
        <v>0</v>
      </c>
      <c r="BH23" s="411">
        <f t="shared" si="21"/>
        <v>1504</v>
      </c>
      <c r="BI23" s="414">
        <f t="shared" si="21"/>
        <v>1504</v>
      </c>
      <c r="BJ23" s="360" t="s">
        <v>16</v>
      </c>
      <c r="BK23" s="411">
        <f t="shared" ref="BK23:BN23" si="22">SUM(BK9:BK22)</f>
        <v>2097</v>
      </c>
      <c r="BL23" s="434">
        <f t="shared" si="22"/>
        <v>1674</v>
      </c>
      <c r="BM23" s="411">
        <f t="shared" si="22"/>
        <v>780</v>
      </c>
      <c r="BN23" s="428">
        <f t="shared" si="22"/>
        <v>500</v>
      </c>
      <c r="BO23" s="423">
        <f t="shared" si="21"/>
        <v>44360.400000000009</v>
      </c>
      <c r="BP23" s="407">
        <f t="shared" si="21"/>
        <v>27758.876909999999</v>
      </c>
      <c r="BQ23" s="450">
        <f t="shared" si="21"/>
        <v>72047.142819999994</v>
      </c>
      <c r="BR23" s="451">
        <f t="shared" si="21"/>
        <v>43096.756609999997</v>
      </c>
      <c r="BS23" s="499">
        <f>BR23/BQ23*100</f>
        <v>59.81744025251826</v>
      </c>
      <c r="BT23" s="497">
        <f>SUM(BT9:BT22)</f>
        <v>-28950.386210000008</v>
      </c>
      <c r="BU23" s="86"/>
      <c r="BV23" s="86"/>
      <c r="BW23" s="86"/>
      <c r="BX23" s="86"/>
      <c r="BY23" s="86"/>
      <c r="BZ23" s="86"/>
      <c r="CA23" s="86"/>
      <c r="CB23" s="86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</row>
    <row r="24" spans="1:1004">
      <c r="AH24" s="164"/>
      <c r="BQ24" s="165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</row>
    <row r="25" spans="1:1004">
      <c r="D25" s="166"/>
      <c r="E25" s="166"/>
      <c r="F25" s="166"/>
      <c r="G25" s="166"/>
      <c r="AG25" s="164"/>
      <c r="AH25" s="165"/>
      <c r="BQ25" s="141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</row>
    <row r="26" spans="1:1004" ht="12.75">
      <c r="A26" s="1" t="s">
        <v>76</v>
      </c>
      <c r="C26" s="16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</row>
    <row r="27" spans="1:1004">
      <c r="B27" s="168"/>
      <c r="C27" s="168"/>
      <c r="E27" s="165"/>
      <c r="H27" s="168"/>
      <c r="I27" s="168"/>
      <c r="N27" s="168"/>
      <c r="O27" s="168"/>
      <c r="S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H27" s="168"/>
      <c r="AI27" s="168"/>
      <c r="AQ27" s="168"/>
      <c r="AR27" s="168"/>
      <c r="AS27" s="168"/>
      <c r="AT27" s="168"/>
      <c r="AU27" s="168"/>
      <c r="AV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K27" s="168"/>
      <c r="BL27" s="168"/>
      <c r="BM27" s="168"/>
      <c r="BN27" s="168"/>
      <c r="BO27" s="168"/>
      <c r="BP27" s="168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</row>
    <row r="28" spans="1:1004">
      <c r="C28" s="164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</row>
    <row r="29" spans="1:1004">
      <c r="C29" s="164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</row>
    <row r="30" spans="1:1004">
      <c r="C30" s="164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</row>
    <row r="31" spans="1:1004">
      <c r="C31" s="164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</row>
    <row r="32" spans="1:1004">
      <c r="C32" s="164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  <c r="ALN32" s="147"/>
      <c r="ALO32" s="147"/>
      <c r="ALP32" s="147"/>
    </row>
    <row r="33" spans="3:3" s="147" customFormat="1">
      <c r="C33" s="164"/>
    </row>
    <row r="34" spans="3:3" s="147" customFormat="1">
      <c r="C34" s="164"/>
    </row>
    <row r="35" spans="3:3" s="147" customFormat="1">
      <c r="C35" s="164"/>
    </row>
    <row r="36" spans="3:3" s="147" customFormat="1">
      <c r="C36" s="164"/>
    </row>
    <row r="37" spans="3:3" s="147" customFormat="1">
      <c r="C37" s="164"/>
    </row>
    <row r="38" spans="3:3" s="147" customFormat="1">
      <c r="C38" s="164"/>
    </row>
    <row r="39" spans="3:3" s="147" customFormat="1">
      <c r="C39" s="164"/>
    </row>
    <row r="40" spans="3:3" s="147" customFormat="1">
      <c r="C40" s="164"/>
    </row>
    <row r="41" spans="3:3" s="147" customFormat="1">
      <c r="C41" s="164"/>
    </row>
    <row r="42" spans="3:3" s="147" customFormat="1">
      <c r="C42" s="164"/>
    </row>
    <row r="43" spans="3:3" s="147" customFormat="1">
      <c r="C43" s="169"/>
    </row>
  </sheetData>
  <mergeCells count="33">
    <mergeCell ref="A4:BS4"/>
    <mergeCell ref="B6:C6"/>
    <mergeCell ref="E6:F6"/>
    <mergeCell ref="H6:I6"/>
    <mergeCell ref="K6:L6"/>
    <mergeCell ref="N6:O6"/>
    <mergeCell ref="S6:T6"/>
    <mergeCell ref="W6:X7"/>
    <mergeCell ref="Z6:AA6"/>
    <mergeCell ref="AC6:AD6"/>
    <mergeCell ref="BH6:BI7"/>
    <mergeCell ref="AE6:AF7"/>
    <mergeCell ref="AK6:AK7"/>
    <mergeCell ref="AM6:AO7"/>
    <mergeCell ref="AP6:AQ7"/>
    <mergeCell ref="AR6:AT7"/>
    <mergeCell ref="BK6:BL7"/>
    <mergeCell ref="BM6:BN7"/>
    <mergeCell ref="BO6:BP7"/>
    <mergeCell ref="BD6:BE7"/>
    <mergeCell ref="BF6:BG7"/>
    <mergeCell ref="B7:C7"/>
    <mergeCell ref="E7:F7"/>
    <mergeCell ref="H7:I7"/>
    <mergeCell ref="K7:L7"/>
    <mergeCell ref="N7:O7"/>
    <mergeCell ref="S7:T7"/>
    <mergeCell ref="Z7:AA7"/>
    <mergeCell ref="AW6:AX7"/>
    <mergeCell ref="AY6:AZ7"/>
    <mergeCell ref="BA6:BB7"/>
    <mergeCell ref="AU6:AV7"/>
    <mergeCell ref="AC7:AD7"/>
  </mergeCells>
  <pageMargins left="0.23622047244094491" right="0.23622047244094491" top="0.74803149606299213" bottom="0.74803149606299213" header="0.31496062992125984" footer="0.31496062992125984"/>
  <pageSetup paperSize="9" scale="9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LT43"/>
  <sheetViews>
    <sheetView topLeftCell="BC1" workbookViewId="0">
      <selection activeCell="BC1" sqref="A1:XFD1048576"/>
    </sheetView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125" style="146" customWidth="1"/>
    <col min="6" max="6" width="7.875" style="146" customWidth="1"/>
    <col min="7" max="7" width="5.75" style="146" customWidth="1"/>
    <col min="8" max="8" width="6.62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5.875" style="146" customWidth="1"/>
    <col min="15" max="15" width="7.625" style="146" customWidth="1"/>
    <col min="16" max="16" width="5.625" style="146" customWidth="1"/>
    <col min="17" max="17" width="10.375" style="146" customWidth="1"/>
    <col min="18" max="18" width="17.5" style="146" customWidth="1"/>
    <col min="19" max="19" width="9.125" style="146" customWidth="1"/>
    <col min="20" max="20" width="7.5" style="146" customWidth="1"/>
    <col min="21" max="21" width="4.875" style="146" customWidth="1"/>
    <col min="22" max="22" width="18.875" style="146" hidden="1" customWidth="1"/>
    <col min="23" max="23" width="8.25" style="146" customWidth="1"/>
    <col min="24" max="24" width="7.375" style="146" customWidth="1"/>
    <col min="25" max="25" width="5.625" style="146" customWidth="1"/>
    <col min="26" max="26" width="7.5" style="146" customWidth="1"/>
    <col min="27" max="27" width="6.375" style="146" customWidth="1"/>
    <col min="28" max="28" width="8.125" style="146" customWidth="1"/>
    <col min="29" max="29" width="7.75" style="146" customWidth="1"/>
    <col min="30" max="31" width="4.75" style="146" customWidth="1"/>
    <col min="32" max="32" width="5.875" style="146" customWidth="1"/>
    <col min="33" max="33" width="5.25" style="146" customWidth="1"/>
    <col min="34" max="34" width="5.5" style="146" customWidth="1"/>
    <col min="35" max="35" width="5.25" style="146" customWidth="1"/>
    <col min="36" max="36" width="5.5" style="146" customWidth="1"/>
    <col min="37" max="37" width="15.75" style="146" customWidth="1"/>
    <col min="38" max="38" width="10.625" style="146" customWidth="1"/>
    <col min="39" max="39" width="10" style="146" customWidth="1"/>
    <col min="40" max="40" width="6.625" style="146" customWidth="1"/>
    <col min="41" max="41" width="7" style="146" customWidth="1"/>
    <col min="42" max="42" width="21.125" style="146" hidden="1" customWidth="1"/>
    <col min="43" max="43" width="7.75" style="146" customWidth="1"/>
    <col min="44" max="44" width="5.75" style="146" customWidth="1"/>
    <col min="45" max="45" width="4.75" style="146" customWidth="1"/>
    <col min="46" max="46" width="4.625" style="146" hidden="1" customWidth="1"/>
    <col min="47" max="47" width="4.375" style="146" hidden="1" customWidth="1"/>
    <col min="48" max="50" width="6.125" style="146" customWidth="1"/>
    <col min="51" max="51" width="5.75" style="146" customWidth="1"/>
    <col min="52" max="54" width="5.125" style="146" customWidth="1"/>
    <col min="55" max="55" width="6.125" style="146" customWidth="1"/>
    <col min="56" max="56" width="6.625" style="146" customWidth="1"/>
    <col min="57" max="57" width="5.625" style="146" customWidth="1"/>
    <col min="58" max="58" width="4.75" style="146" customWidth="1"/>
    <col min="59" max="59" width="6" style="146" hidden="1" customWidth="1"/>
    <col min="60" max="60" width="15.75" style="146" customWidth="1"/>
    <col min="61" max="61" width="5.625" style="146" customWidth="1"/>
    <col min="62" max="62" width="3.5" style="146" customWidth="1"/>
    <col min="63" max="63" width="5.625" style="146" customWidth="1"/>
    <col min="64" max="64" width="4.75" style="146" customWidth="1"/>
    <col min="65" max="65" width="5.625" style="146" customWidth="1"/>
    <col min="66" max="66" width="6.375" style="146" customWidth="1"/>
    <col min="67" max="67" width="5.625" style="146" customWidth="1"/>
    <col min="68" max="70" width="6.375" style="146" customWidth="1"/>
    <col min="71" max="71" width="9.25" style="146" customWidth="1"/>
    <col min="72" max="72" width="8.875" style="146" customWidth="1"/>
    <col min="73" max="73" width="12" style="146" customWidth="1"/>
    <col min="74" max="74" width="11.875" style="146" customWidth="1"/>
    <col min="75" max="75" width="5.875" style="146" customWidth="1"/>
    <col min="76" max="76" width="8.75" style="146" customWidth="1"/>
    <col min="77" max="87" width="12.125" style="146" customWidth="1"/>
    <col min="88" max="88" width="12.5" style="146" customWidth="1"/>
    <col min="89" max="1008" width="8.5" style="146" customWidth="1"/>
    <col min="1009" max="1009" width="9" style="147" customWidth="1"/>
    <col min="1010" max="16384" width="9" style="147"/>
  </cols>
  <sheetData>
    <row r="1" spans="1:1008"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  <c r="ALN1" s="147"/>
      <c r="ALO1" s="147"/>
      <c r="ALP1" s="147"/>
      <c r="ALQ1" s="147"/>
      <c r="ALR1" s="147"/>
      <c r="ALS1" s="147"/>
      <c r="ALT1" s="147"/>
    </row>
    <row r="2" spans="1:1008"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  <c r="ALN2" s="147"/>
      <c r="ALO2" s="147"/>
      <c r="ALP2" s="147"/>
      <c r="ALQ2" s="147"/>
      <c r="ALR2" s="147"/>
      <c r="ALS2" s="147"/>
      <c r="ALT2" s="147"/>
    </row>
    <row r="3" spans="1:1008"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  <c r="ALN3" s="147"/>
      <c r="ALO3" s="147"/>
      <c r="ALP3" s="147"/>
      <c r="ALQ3" s="147"/>
      <c r="ALR3" s="147"/>
      <c r="ALS3" s="147"/>
      <c r="ALT3" s="147"/>
    </row>
    <row r="4" spans="1:1008">
      <c r="A4" s="682" t="s">
        <v>109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BO4" s="682"/>
      <c r="BP4" s="682"/>
      <c r="BQ4" s="682"/>
      <c r="BR4" s="682"/>
      <c r="BS4" s="682"/>
      <c r="BT4" s="682"/>
      <c r="BU4" s="682"/>
      <c r="BV4" s="682"/>
      <c r="BW4" s="682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  <c r="ALN4" s="147"/>
      <c r="ALO4" s="147"/>
      <c r="ALP4" s="147"/>
      <c r="ALQ4" s="147"/>
      <c r="ALR4" s="147"/>
      <c r="ALS4" s="147"/>
      <c r="ALT4" s="147"/>
    </row>
    <row r="5" spans="1:1008" ht="12" thickBot="1">
      <c r="A5" s="489"/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  <c r="Z5" s="489"/>
      <c r="AA5" s="489"/>
      <c r="AB5" s="489"/>
      <c r="AC5" s="489"/>
      <c r="AD5" s="489"/>
      <c r="AE5" s="489"/>
      <c r="AF5" s="489"/>
      <c r="AG5" s="489"/>
      <c r="AH5" s="489"/>
      <c r="AI5" s="489"/>
      <c r="AJ5" s="489"/>
      <c r="AK5" s="489"/>
      <c r="AL5" s="489"/>
      <c r="AM5" s="489"/>
      <c r="AN5" s="489"/>
      <c r="AO5" s="489"/>
      <c r="AP5" s="489"/>
      <c r="AQ5" s="489"/>
      <c r="AR5" s="489"/>
      <c r="AS5" s="489"/>
      <c r="AT5" s="489"/>
      <c r="AU5" s="489"/>
      <c r="AV5" s="489"/>
      <c r="AW5" s="489"/>
      <c r="AX5" s="489"/>
      <c r="AY5" s="489"/>
      <c r="AZ5" s="489"/>
      <c r="BA5" s="489"/>
      <c r="BB5" s="489"/>
      <c r="BC5" s="489"/>
      <c r="BD5" s="489"/>
      <c r="BE5" s="489"/>
      <c r="BF5" s="489"/>
      <c r="BG5" s="489"/>
      <c r="BH5" s="489"/>
      <c r="BI5" s="489"/>
      <c r="BJ5" s="489"/>
      <c r="BK5" s="489"/>
      <c r="BL5" s="489"/>
      <c r="BM5" s="489"/>
      <c r="BN5" s="489"/>
      <c r="BO5" s="489"/>
      <c r="BP5" s="489"/>
      <c r="BQ5" s="489"/>
      <c r="BR5" s="489"/>
      <c r="BS5" s="489"/>
      <c r="BT5" s="489"/>
      <c r="BU5" s="489"/>
      <c r="BV5" s="489"/>
      <c r="BW5" s="489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  <c r="ALN5" s="147"/>
      <c r="ALO5" s="147"/>
      <c r="ALP5" s="147"/>
      <c r="ALQ5" s="147"/>
      <c r="ALR5" s="147"/>
      <c r="ALS5" s="147"/>
      <c r="ALT5" s="147"/>
    </row>
    <row r="6" spans="1:1008" s="150" customFormat="1" ht="21.75">
      <c r="A6" s="170" t="s">
        <v>1</v>
      </c>
      <c r="B6" s="683" t="s">
        <v>2</v>
      </c>
      <c r="C6" s="684"/>
      <c r="D6" s="171" t="s">
        <v>3</v>
      </c>
      <c r="E6" s="683" t="s">
        <v>4</v>
      </c>
      <c r="F6" s="684"/>
      <c r="G6" s="183" t="s">
        <v>3</v>
      </c>
      <c r="H6" s="686" t="s">
        <v>5</v>
      </c>
      <c r="I6" s="691"/>
      <c r="J6" s="183" t="s">
        <v>3</v>
      </c>
      <c r="K6" s="686" t="s">
        <v>6</v>
      </c>
      <c r="L6" s="691"/>
      <c r="M6" s="183" t="s">
        <v>3</v>
      </c>
      <c r="N6" s="686" t="s">
        <v>6</v>
      </c>
      <c r="O6" s="691"/>
      <c r="P6" s="183" t="s">
        <v>3</v>
      </c>
      <c r="Q6" s="352" t="s">
        <v>97</v>
      </c>
      <c r="R6" s="217" t="s">
        <v>1</v>
      </c>
      <c r="S6" s="686" t="s">
        <v>8</v>
      </c>
      <c r="T6" s="691"/>
      <c r="U6" s="183" t="s">
        <v>3</v>
      </c>
      <c r="V6" s="171" t="s">
        <v>1</v>
      </c>
      <c r="W6" s="721" t="s">
        <v>13</v>
      </c>
      <c r="X6" s="722"/>
      <c r="Y6" s="674" t="s">
        <v>78</v>
      </c>
      <c r="Z6" s="675"/>
      <c r="AA6" s="183" t="s">
        <v>3</v>
      </c>
      <c r="AB6" s="686" t="s">
        <v>11</v>
      </c>
      <c r="AC6" s="691"/>
      <c r="AD6" s="183" t="s">
        <v>3</v>
      </c>
      <c r="AE6" s="686" t="s">
        <v>12</v>
      </c>
      <c r="AF6" s="691"/>
      <c r="AG6" s="674" t="s">
        <v>14</v>
      </c>
      <c r="AH6" s="675"/>
      <c r="AI6" s="674" t="s">
        <v>31</v>
      </c>
      <c r="AJ6" s="675"/>
      <c r="AK6" s="217" t="s">
        <v>1</v>
      </c>
      <c r="AL6" s="354" t="s">
        <v>16</v>
      </c>
      <c r="AM6" s="352" t="s">
        <v>16</v>
      </c>
      <c r="AN6" s="171" t="s">
        <v>3</v>
      </c>
      <c r="AO6" s="186" t="s">
        <v>17</v>
      </c>
      <c r="AP6" s="692" t="s">
        <v>1</v>
      </c>
      <c r="AQ6" s="678" t="s">
        <v>18</v>
      </c>
      <c r="AR6" s="694"/>
      <c r="AS6" s="679"/>
      <c r="AT6" s="669" t="s">
        <v>19</v>
      </c>
      <c r="AU6" s="670"/>
      <c r="AV6" s="655" t="s">
        <v>21</v>
      </c>
      <c r="AW6" s="673"/>
      <c r="AX6" s="656"/>
      <c r="AY6" s="674" t="s">
        <v>22</v>
      </c>
      <c r="AZ6" s="675"/>
      <c r="BA6" s="678" t="s">
        <v>23</v>
      </c>
      <c r="BB6" s="679"/>
      <c r="BC6" s="674" t="s">
        <v>24</v>
      </c>
      <c r="BD6" s="675"/>
      <c r="BE6" s="655" t="s">
        <v>79</v>
      </c>
      <c r="BF6" s="656"/>
      <c r="BG6" s="272"/>
      <c r="BH6" s="217" t="s">
        <v>1</v>
      </c>
      <c r="BI6" s="655" t="s">
        <v>83</v>
      </c>
      <c r="BJ6" s="656"/>
      <c r="BK6" s="655" t="s">
        <v>86</v>
      </c>
      <c r="BL6" s="656"/>
      <c r="BM6" s="655" t="s">
        <v>87</v>
      </c>
      <c r="BN6" s="656"/>
      <c r="BO6" s="655" t="s">
        <v>88</v>
      </c>
      <c r="BP6" s="656"/>
      <c r="BQ6" s="717" t="s">
        <v>34</v>
      </c>
      <c r="BR6" s="718"/>
      <c r="BS6" s="655" t="s">
        <v>36</v>
      </c>
      <c r="BT6" s="656"/>
      <c r="BU6" s="289" t="s">
        <v>16</v>
      </c>
      <c r="BV6" s="290" t="s">
        <v>16</v>
      </c>
      <c r="BW6" s="284" t="s">
        <v>37</v>
      </c>
      <c r="BX6" s="490"/>
      <c r="BY6" s="149"/>
      <c r="BZ6" s="149"/>
      <c r="CA6" s="149"/>
      <c r="CB6" s="149"/>
      <c r="CC6" s="149"/>
      <c r="CD6" s="149"/>
      <c r="CE6" s="149"/>
      <c r="CF6" s="149"/>
      <c r="CG6" s="147"/>
      <c r="CH6" s="147"/>
      <c r="CI6" s="147"/>
      <c r="CJ6" s="147"/>
      <c r="CK6" s="147"/>
      <c r="CL6" s="147"/>
      <c r="CM6" s="147"/>
      <c r="CN6" s="147"/>
      <c r="CO6" s="147"/>
    </row>
    <row r="7" spans="1:1008" s="150" customFormat="1" ht="36" customHeight="1" thickBot="1">
      <c r="A7" s="173"/>
      <c r="B7" s="659" t="s">
        <v>38</v>
      </c>
      <c r="C7" s="660"/>
      <c r="D7" s="151" t="s">
        <v>39</v>
      </c>
      <c r="E7" s="659" t="s">
        <v>40</v>
      </c>
      <c r="F7" s="660"/>
      <c r="G7" s="184" t="s">
        <v>39</v>
      </c>
      <c r="H7" s="662" t="s">
        <v>38</v>
      </c>
      <c r="I7" s="715"/>
      <c r="J7" s="184" t="s">
        <v>39</v>
      </c>
      <c r="K7" s="664" t="s">
        <v>81</v>
      </c>
      <c r="L7" s="716"/>
      <c r="M7" s="184" t="s">
        <v>39</v>
      </c>
      <c r="N7" s="664" t="s">
        <v>80</v>
      </c>
      <c r="O7" s="716"/>
      <c r="P7" s="184" t="s">
        <v>39</v>
      </c>
      <c r="Q7" s="184" t="s">
        <v>98</v>
      </c>
      <c r="R7" s="218"/>
      <c r="S7" s="711" t="s">
        <v>44</v>
      </c>
      <c r="T7" s="712"/>
      <c r="U7" s="254" t="s">
        <v>39</v>
      </c>
      <c r="V7" s="152"/>
      <c r="W7" s="723"/>
      <c r="X7" s="724"/>
      <c r="Y7" s="701"/>
      <c r="Z7" s="702"/>
      <c r="AA7" s="254" t="s">
        <v>39</v>
      </c>
      <c r="AB7" s="713"/>
      <c r="AC7" s="714"/>
      <c r="AD7" s="254" t="s">
        <v>39</v>
      </c>
      <c r="AE7" s="667"/>
      <c r="AF7" s="696"/>
      <c r="AG7" s="676"/>
      <c r="AH7" s="677"/>
      <c r="AI7" s="676"/>
      <c r="AJ7" s="677"/>
      <c r="AK7" s="363"/>
      <c r="AL7" s="358" t="s">
        <v>47</v>
      </c>
      <c r="AM7" s="254" t="s">
        <v>47</v>
      </c>
      <c r="AN7" s="359" t="s">
        <v>39</v>
      </c>
      <c r="AO7" s="161" t="s">
        <v>48</v>
      </c>
      <c r="AP7" s="693"/>
      <c r="AQ7" s="705"/>
      <c r="AR7" s="706"/>
      <c r="AS7" s="707"/>
      <c r="AT7" s="708"/>
      <c r="AU7" s="709"/>
      <c r="AV7" s="703"/>
      <c r="AW7" s="710"/>
      <c r="AX7" s="704"/>
      <c r="AY7" s="701"/>
      <c r="AZ7" s="702"/>
      <c r="BA7" s="705"/>
      <c r="BB7" s="707"/>
      <c r="BC7" s="701"/>
      <c r="BD7" s="702"/>
      <c r="BE7" s="703"/>
      <c r="BF7" s="704"/>
      <c r="BG7" s="273"/>
      <c r="BH7" s="363"/>
      <c r="BI7" s="703"/>
      <c r="BJ7" s="704"/>
      <c r="BK7" s="703"/>
      <c r="BL7" s="704"/>
      <c r="BM7" s="703"/>
      <c r="BN7" s="704"/>
      <c r="BO7" s="703"/>
      <c r="BP7" s="704"/>
      <c r="BQ7" s="719"/>
      <c r="BR7" s="720"/>
      <c r="BS7" s="703"/>
      <c r="BT7" s="704"/>
      <c r="BU7" s="275" t="s">
        <v>49</v>
      </c>
      <c r="BV7" s="281" t="s">
        <v>49</v>
      </c>
      <c r="BW7" s="383" t="s">
        <v>3</v>
      </c>
      <c r="BX7" s="495" t="s">
        <v>50</v>
      </c>
      <c r="BY7" s="149"/>
      <c r="BZ7" s="149"/>
      <c r="CA7" s="149"/>
      <c r="CB7" s="149"/>
      <c r="CC7" s="149"/>
      <c r="CD7" s="149"/>
      <c r="CE7" s="149"/>
      <c r="CF7" s="149"/>
      <c r="CG7" s="147"/>
      <c r="CH7" s="147"/>
      <c r="CI7" s="147"/>
      <c r="CJ7" s="147"/>
      <c r="CK7" s="147"/>
      <c r="CL7" s="147"/>
      <c r="CM7" s="147"/>
      <c r="CN7" s="147"/>
      <c r="CO7" s="147"/>
    </row>
    <row r="8" spans="1:1008" s="150" customFormat="1" ht="12" thickBot="1">
      <c r="A8" s="175"/>
      <c r="B8" s="491" t="s">
        <v>51</v>
      </c>
      <c r="C8" s="492" t="s">
        <v>52</v>
      </c>
      <c r="D8" s="156" t="s">
        <v>53</v>
      </c>
      <c r="E8" s="491" t="s">
        <v>54</v>
      </c>
      <c r="F8" s="492" t="s">
        <v>52</v>
      </c>
      <c r="G8" s="185" t="s">
        <v>53</v>
      </c>
      <c r="H8" s="214" t="s">
        <v>54</v>
      </c>
      <c r="I8" s="234" t="s">
        <v>52</v>
      </c>
      <c r="J8" s="185" t="s">
        <v>53</v>
      </c>
      <c r="K8" s="491" t="s">
        <v>54</v>
      </c>
      <c r="L8" s="492" t="s">
        <v>52</v>
      </c>
      <c r="M8" s="185" t="s">
        <v>53</v>
      </c>
      <c r="N8" s="491" t="s">
        <v>54</v>
      </c>
      <c r="O8" s="492" t="s">
        <v>52</v>
      </c>
      <c r="P8" s="185" t="s">
        <v>53</v>
      </c>
      <c r="Q8" s="185" t="s">
        <v>52</v>
      </c>
      <c r="R8" s="219"/>
      <c r="S8" s="343" t="s">
        <v>54</v>
      </c>
      <c r="T8" s="345" t="s">
        <v>52</v>
      </c>
      <c r="U8" s="346" t="s">
        <v>53</v>
      </c>
      <c r="V8" s="160"/>
      <c r="W8" s="343" t="s">
        <v>54</v>
      </c>
      <c r="X8" s="345" t="s">
        <v>52</v>
      </c>
      <c r="Y8" s="343" t="s">
        <v>54</v>
      </c>
      <c r="Z8" s="345" t="s">
        <v>52</v>
      </c>
      <c r="AA8" s="346" t="s">
        <v>55</v>
      </c>
      <c r="AB8" s="343" t="s">
        <v>54</v>
      </c>
      <c r="AC8" s="345" t="s">
        <v>52</v>
      </c>
      <c r="AD8" s="346" t="s">
        <v>55</v>
      </c>
      <c r="AE8" s="233" t="s">
        <v>56</v>
      </c>
      <c r="AF8" s="234" t="s">
        <v>52</v>
      </c>
      <c r="AG8" s="233" t="s">
        <v>56</v>
      </c>
      <c r="AH8" s="234" t="s">
        <v>52</v>
      </c>
      <c r="AI8" s="233" t="s">
        <v>56</v>
      </c>
      <c r="AJ8" s="234" t="s">
        <v>52</v>
      </c>
      <c r="AK8" s="369"/>
      <c r="AL8" s="360" t="s">
        <v>57</v>
      </c>
      <c r="AM8" s="361" t="s">
        <v>52</v>
      </c>
      <c r="AN8" s="362" t="s">
        <v>53</v>
      </c>
      <c r="AO8" s="344" t="s">
        <v>58</v>
      </c>
      <c r="AP8" s="357"/>
      <c r="AQ8" s="370" t="s">
        <v>56</v>
      </c>
      <c r="AR8" s="371" t="s">
        <v>52</v>
      </c>
      <c r="AS8" s="346" t="s">
        <v>3</v>
      </c>
      <c r="AT8" s="372" t="s">
        <v>56</v>
      </c>
      <c r="AU8" s="373" t="s">
        <v>52</v>
      </c>
      <c r="AV8" s="370" t="s">
        <v>56</v>
      </c>
      <c r="AW8" s="371" t="s">
        <v>52</v>
      </c>
      <c r="AX8" s="344" t="s">
        <v>3</v>
      </c>
      <c r="AY8" s="370" t="s">
        <v>56</v>
      </c>
      <c r="AZ8" s="344" t="s">
        <v>52</v>
      </c>
      <c r="BA8" s="370" t="s">
        <v>56</v>
      </c>
      <c r="BB8" s="344" t="s">
        <v>52</v>
      </c>
      <c r="BC8" s="370" t="s">
        <v>56</v>
      </c>
      <c r="BD8" s="346" t="s">
        <v>52</v>
      </c>
      <c r="BE8" s="379" t="s">
        <v>56</v>
      </c>
      <c r="BF8" s="380" t="s">
        <v>52</v>
      </c>
      <c r="BG8" s="381"/>
      <c r="BH8" s="369"/>
      <c r="BI8" s="379" t="s">
        <v>56</v>
      </c>
      <c r="BJ8" s="380" t="s">
        <v>52</v>
      </c>
      <c r="BK8" s="382" t="s">
        <v>56</v>
      </c>
      <c r="BL8" s="388" t="s">
        <v>52</v>
      </c>
      <c r="BM8" s="379" t="s">
        <v>56</v>
      </c>
      <c r="BN8" s="380" t="s">
        <v>52</v>
      </c>
      <c r="BO8" s="379" t="s">
        <v>56</v>
      </c>
      <c r="BP8" s="433" t="s">
        <v>52</v>
      </c>
      <c r="BQ8" s="440" t="s">
        <v>56</v>
      </c>
      <c r="BR8" s="388" t="s">
        <v>52</v>
      </c>
      <c r="BS8" s="435" t="s">
        <v>56</v>
      </c>
      <c r="BT8" s="388" t="s">
        <v>52</v>
      </c>
      <c r="BU8" s="379" t="s">
        <v>56</v>
      </c>
      <c r="BV8" s="388" t="s">
        <v>52</v>
      </c>
      <c r="BW8" s="389"/>
      <c r="BX8" s="390"/>
      <c r="CG8" s="147"/>
      <c r="CH8" s="147"/>
      <c r="CI8" s="147"/>
      <c r="CJ8" s="147"/>
      <c r="CK8" s="147"/>
      <c r="CL8" s="147"/>
      <c r="CM8" s="147"/>
      <c r="CN8" s="147"/>
      <c r="CO8" s="147"/>
    </row>
    <row r="9" spans="1:1008">
      <c r="A9" s="173" t="s">
        <v>59</v>
      </c>
      <c r="B9" s="197">
        <v>4713</v>
      </c>
      <c r="C9" s="198">
        <v>3549.7431299999998</v>
      </c>
      <c r="D9" s="52">
        <f t="shared" ref="D9:D23" si="0">C9/B9*100</f>
        <v>75.318122851686823</v>
      </c>
      <c r="E9" s="207">
        <v>21</v>
      </c>
      <c r="F9" s="198">
        <v>145.14353</v>
      </c>
      <c r="G9" s="229">
        <f t="shared" ref="G9:G16" si="1">F9/E9*100</f>
        <v>691.15966666666657</v>
      </c>
      <c r="H9" s="207">
        <v>510</v>
      </c>
      <c r="I9" s="198">
        <v>145.32731999999999</v>
      </c>
      <c r="J9" s="229">
        <f t="shared" ref="J9:J23" si="2">I9/H9*100</f>
        <v>28.495552941176467</v>
      </c>
      <c r="K9" s="207">
        <v>821</v>
      </c>
      <c r="L9" s="198">
        <v>654.13307999999995</v>
      </c>
      <c r="M9" s="229">
        <f t="shared" ref="M9:M23" si="3">L9/K9*100</f>
        <v>79.675161997563933</v>
      </c>
      <c r="N9" s="207">
        <v>349</v>
      </c>
      <c r="O9" s="198">
        <v>321.29093</v>
      </c>
      <c r="P9" s="229">
        <f t="shared" ref="P9:P23" si="4">O9/N9*100</f>
        <v>92.060438395415474</v>
      </c>
      <c r="Q9" s="229">
        <f>L9+O9</f>
        <v>975.42400999999995</v>
      </c>
      <c r="R9" s="218" t="s">
        <v>59</v>
      </c>
      <c r="S9" s="207"/>
      <c r="T9" s="198">
        <v>5.0709999999999997</v>
      </c>
      <c r="U9" s="229"/>
      <c r="V9" s="152" t="s">
        <v>60</v>
      </c>
      <c r="W9" s="207"/>
      <c r="X9" s="198"/>
      <c r="Y9" s="207"/>
      <c r="Z9" s="350"/>
      <c r="AA9" s="229"/>
      <c r="AB9" s="207">
        <v>1511.9386300000001</v>
      </c>
      <c r="AC9" s="198">
        <v>1064.9855500000001</v>
      </c>
      <c r="AD9" s="229">
        <f t="shared" ref="AD9:AD23" si="5">AC9/AB9*100</f>
        <v>70.438411246890368</v>
      </c>
      <c r="AE9" s="207"/>
      <c r="AF9" s="198"/>
      <c r="AG9" s="235"/>
      <c r="AH9" s="240"/>
      <c r="AI9" s="235"/>
      <c r="AJ9" s="240"/>
      <c r="AK9" s="218" t="s">
        <v>59</v>
      </c>
      <c r="AL9" s="355">
        <f>B9+E9+H9+K9+N9+S9+Y9+AB9+AE9+AG9</f>
        <v>7925.9386300000006</v>
      </c>
      <c r="AM9" s="353">
        <f>C9+F9+I9+L9+O9+T9+Z9+AC9+AF9+AH9</f>
        <v>5885.6945399999995</v>
      </c>
      <c r="AN9" s="245">
        <f>AM9/AL9*100</f>
        <v>74.258643862348436</v>
      </c>
      <c r="AO9" s="56">
        <f>AM9-AL9</f>
        <v>-2040.2440900000011</v>
      </c>
      <c r="AP9" s="154" t="s">
        <v>60</v>
      </c>
      <c r="AQ9" s="364">
        <v>8402</v>
      </c>
      <c r="AR9" s="365">
        <v>6620</v>
      </c>
      <c r="AS9" s="366">
        <f>AR9/AQ9*100</f>
        <v>78.790764103784809</v>
      </c>
      <c r="AT9" s="367"/>
      <c r="AU9" s="368"/>
      <c r="AV9" s="262"/>
      <c r="AW9" s="64"/>
      <c r="AX9" s="187"/>
      <c r="AY9" s="374">
        <v>809.5</v>
      </c>
      <c r="AZ9" s="375">
        <v>424.5</v>
      </c>
      <c r="BA9" s="493"/>
      <c r="BB9" s="494"/>
      <c r="BC9" s="207">
        <v>297.60000000000002</v>
      </c>
      <c r="BD9" s="376">
        <v>232.34637000000001</v>
      </c>
      <c r="BE9" s="377">
        <v>3276</v>
      </c>
      <c r="BF9" s="378"/>
      <c r="BG9" s="77"/>
      <c r="BH9" s="218" t="s">
        <v>59</v>
      </c>
      <c r="BI9" s="377"/>
      <c r="BJ9" s="378"/>
      <c r="BK9" s="377">
        <v>448</v>
      </c>
      <c r="BL9" s="378"/>
      <c r="BM9" s="377">
        <v>1504</v>
      </c>
      <c r="BN9" s="378">
        <v>1504</v>
      </c>
      <c r="BO9" s="377"/>
      <c r="BP9" s="429"/>
      <c r="BQ9" s="438">
        <v>217</v>
      </c>
      <c r="BR9" s="439">
        <v>27</v>
      </c>
      <c r="BS9" s="432">
        <f t="shared" ref="BS9:BS22" si="6">AQ9+AV9+AY9+BA9+BC9+BE9+BK9+BM9+BO9+BQ9+BI9</f>
        <v>14954.1</v>
      </c>
      <c r="BT9" s="385">
        <f t="shared" ref="BT9:BT22" si="7">AR9+AW9+AZ9+BB9+BD9+BF9+BJ9+BL9+BN9+BP9+BR9</f>
        <v>8807.8463699999993</v>
      </c>
      <c r="BU9" s="292">
        <f t="shared" ref="BU9:BU22" si="8">AL9+BS9</f>
        <v>22880.038630000003</v>
      </c>
      <c r="BV9" s="293">
        <f t="shared" ref="BV9:BV22" si="9">AM9+BT9</f>
        <v>14693.54091</v>
      </c>
      <c r="BW9" s="386">
        <f>BV9/BU9*100</f>
        <v>64.219913032550664</v>
      </c>
      <c r="BX9" s="387">
        <f t="shared" ref="BX9:BX22" si="10">BV9-BU9</f>
        <v>-8186.497720000003</v>
      </c>
      <c r="BY9" s="86"/>
      <c r="BZ9" s="86"/>
      <c r="CA9" s="86"/>
      <c r="CB9" s="86"/>
      <c r="CC9" s="86"/>
      <c r="CD9" s="86"/>
      <c r="CE9" s="86"/>
      <c r="CF9" s="86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  <c r="ALQ9" s="147"/>
      <c r="ALR9" s="147"/>
      <c r="ALS9" s="147"/>
      <c r="ALT9" s="147"/>
    </row>
    <row r="10" spans="1:1008">
      <c r="A10" s="175" t="s">
        <v>61</v>
      </c>
      <c r="B10" s="199">
        <v>92</v>
      </c>
      <c r="C10" s="200">
        <v>25.184909999999999</v>
      </c>
      <c r="D10" s="52">
        <f t="shared" si="0"/>
        <v>27.374902173913039</v>
      </c>
      <c r="E10" s="208">
        <v>78.599999999999994</v>
      </c>
      <c r="F10" s="200">
        <v>10.641500000000001</v>
      </c>
      <c r="G10" s="229">
        <f t="shared" si="1"/>
        <v>13.538804071246821</v>
      </c>
      <c r="H10" s="208">
        <v>10</v>
      </c>
      <c r="I10" s="347">
        <v>3.21387</v>
      </c>
      <c r="J10" s="229">
        <f t="shared" si="2"/>
        <v>32.1387</v>
      </c>
      <c r="K10" s="208">
        <v>579</v>
      </c>
      <c r="L10" s="200">
        <v>113.42088</v>
      </c>
      <c r="M10" s="229">
        <f t="shared" si="3"/>
        <v>19.589098445595855</v>
      </c>
      <c r="N10" s="208"/>
      <c r="O10" s="200"/>
      <c r="P10" s="229"/>
      <c r="Q10" s="229">
        <f t="shared" ref="Q10:Q23" si="11">L10+O10</f>
        <v>113.42088</v>
      </c>
      <c r="R10" s="219" t="s">
        <v>61</v>
      </c>
      <c r="S10" s="208"/>
      <c r="T10" s="200"/>
      <c r="U10" s="230"/>
      <c r="V10" s="160" t="s">
        <v>61</v>
      </c>
      <c r="W10" s="208"/>
      <c r="X10" s="200"/>
      <c r="Y10" s="208">
        <v>6</v>
      </c>
      <c r="Z10" s="268">
        <v>2</v>
      </c>
      <c r="AA10" s="229">
        <f>Z10/Y10*100</f>
        <v>33.333333333333329</v>
      </c>
      <c r="AB10" s="208">
        <v>465.87371000000002</v>
      </c>
      <c r="AC10" s="200">
        <v>307.14317</v>
      </c>
      <c r="AD10" s="229">
        <f t="shared" si="5"/>
        <v>65.928418669514528</v>
      </c>
      <c r="AE10" s="235"/>
      <c r="AF10" s="236"/>
      <c r="AG10" s="241"/>
      <c r="AH10" s="236"/>
      <c r="AI10" s="241"/>
      <c r="AJ10" s="236"/>
      <c r="AK10" s="219" t="s">
        <v>61</v>
      </c>
      <c r="AL10" s="355">
        <f>B10+E10+H10+K10+N10+S10+Y10+AB10+AE10+AG10</f>
        <v>1231.47371</v>
      </c>
      <c r="AM10" s="353">
        <f>C10+F10+I10+L10+O10+T10+Z10+AC10+AF10+AH10</f>
        <v>461.60433</v>
      </c>
      <c r="AN10" s="245">
        <f t="shared" ref="AN10:AN23" si="12">AM10/AL10*100</f>
        <v>37.483896428450755</v>
      </c>
      <c r="AO10" s="56">
        <f t="shared" ref="AO10:AO23" si="13">AM10-AL10</f>
        <v>-769.86937999999998</v>
      </c>
      <c r="AP10" s="154" t="s">
        <v>61</v>
      </c>
      <c r="AQ10" s="255">
        <v>1149</v>
      </c>
      <c r="AR10" s="58">
        <v>920</v>
      </c>
      <c r="AS10" s="256">
        <f t="shared" ref="AS10:AS22" si="14">AR10/AQ10*100</f>
        <v>80.069625761531768</v>
      </c>
      <c r="AT10" s="59"/>
      <c r="AU10" s="260"/>
      <c r="AV10" s="263"/>
      <c r="AW10" s="97"/>
      <c r="AX10" s="187"/>
      <c r="AY10" s="266">
        <v>16</v>
      </c>
      <c r="AZ10" s="267">
        <v>8</v>
      </c>
      <c r="BA10" s="208">
        <v>2.2999999999999998</v>
      </c>
      <c r="BB10" s="268">
        <v>1.3</v>
      </c>
      <c r="BC10" s="208">
        <v>59.4</v>
      </c>
      <c r="BD10" s="271">
        <v>59.4</v>
      </c>
      <c r="BE10" s="279"/>
      <c r="BF10" s="280"/>
      <c r="BG10" s="75"/>
      <c r="BH10" s="219" t="s">
        <v>61</v>
      </c>
      <c r="BI10" s="279"/>
      <c r="BJ10" s="280"/>
      <c r="BK10" s="279"/>
      <c r="BL10" s="280"/>
      <c r="BM10" s="279"/>
      <c r="BN10" s="280"/>
      <c r="BO10" s="279"/>
      <c r="BP10" s="430"/>
      <c r="BQ10" s="436">
        <v>103</v>
      </c>
      <c r="BR10" s="437">
        <v>103</v>
      </c>
      <c r="BS10" s="432">
        <f t="shared" si="6"/>
        <v>1329.7</v>
      </c>
      <c r="BT10" s="385">
        <f t="shared" si="7"/>
        <v>1091.6999999999998</v>
      </c>
      <c r="BU10" s="292">
        <f t="shared" si="8"/>
        <v>2561.17371</v>
      </c>
      <c r="BV10" s="293">
        <f t="shared" si="9"/>
        <v>1553.3043299999999</v>
      </c>
      <c r="BW10" s="386">
        <f t="shared" ref="BW10:BW22" si="15">BV10/BU10*100</f>
        <v>60.648144400951232</v>
      </c>
      <c r="BX10" s="193">
        <f t="shared" si="10"/>
        <v>-1007.8693800000001</v>
      </c>
      <c r="BY10" s="86"/>
      <c r="BZ10" s="86"/>
      <c r="CA10" s="86"/>
      <c r="CB10" s="86"/>
      <c r="CC10" s="86"/>
      <c r="CD10" s="86"/>
      <c r="CE10" s="86"/>
      <c r="CF10" s="86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  <c r="ALQ10" s="147"/>
      <c r="ALR10" s="147"/>
      <c r="ALS10" s="147"/>
      <c r="ALT10" s="147"/>
    </row>
    <row r="11" spans="1:1008">
      <c r="A11" s="175" t="s">
        <v>62</v>
      </c>
      <c r="B11" s="460">
        <v>197.88579999999999</v>
      </c>
      <c r="C11" s="200">
        <v>173.49601999999999</v>
      </c>
      <c r="D11" s="52">
        <f t="shared" si="0"/>
        <v>87.674820527799369</v>
      </c>
      <c r="E11" s="208">
        <v>1</v>
      </c>
      <c r="F11" s="200">
        <v>3.0705</v>
      </c>
      <c r="G11" s="229">
        <f t="shared" si="1"/>
        <v>307.05</v>
      </c>
      <c r="H11" s="208">
        <v>37</v>
      </c>
      <c r="I11" s="200">
        <v>75.779349999999994</v>
      </c>
      <c r="J11" s="229">
        <f t="shared" si="2"/>
        <v>204.80905405405406</v>
      </c>
      <c r="K11" s="208">
        <v>498</v>
      </c>
      <c r="L11" s="200">
        <v>428.95049</v>
      </c>
      <c r="M11" s="229">
        <f t="shared" si="3"/>
        <v>86.134636546184737</v>
      </c>
      <c r="N11" s="208">
        <v>37</v>
      </c>
      <c r="O11" s="200">
        <v>1.7423999999999999</v>
      </c>
      <c r="P11" s="229">
        <f t="shared" si="4"/>
        <v>4.7091891891891891</v>
      </c>
      <c r="Q11" s="229">
        <f t="shared" si="11"/>
        <v>430.69288999999998</v>
      </c>
      <c r="R11" s="219" t="s">
        <v>62</v>
      </c>
      <c r="S11" s="208">
        <v>174</v>
      </c>
      <c r="T11" s="200">
        <v>8.6</v>
      </c>
      <c r="U11" s="229"/>
      <c r="V11" s="160" t="s">
        <v>62</v>
      </c>
      <c r="W11" s="208"/>
      <c r="X11" s="200">
        <v>54.9</v>
      </c>
      <c r="Y11" s="208">
        <v>5</v>
      </c>
      <c r="Z11" s="268">
        <v>6.59</v>
      </c>
      <c r="AA11" s="229">
        <f t="shared" ref="AA11:AA22" si="16">Z11/Y11*100</f>
        <v>131.80000000000001</v>
      </c>
      <c r="AB11" s="208">
        <v>572.21442999999999</v>
      </c>
      <c r="AC11" s="200">
        <v>377.25196</v>
      </c>
      <c r="AD11" s="229">
        <f t="shared" si="5"/>
        <v>65.928424769015351</v>
      </c>
      <c r="AE11" s="223"/>
      <c r="AF11" s="236">
        <v>0.3</v>
      </c>
      <c r="AG11" s="241"/>
      <c r="AH11" s="236"/>
      <c r="AI11" s="241"/>
      <c r="AJ11" s="236"/>
      <c r="AK11" s="219" t="s">
        <v>62</v>
      </c>
      <c r="AL11" s="355">
        <f t="shared" ref="AL11:AL22" si="17">B11+E11+H11+K11+N11+S11+Y11+AB11+AE11+AG11</f>
        <v>1522.10023</v>
      </c>
      <c r="AM11" s="353">
        <f>C11+F11+I11+L11+O11+T11+Z11+AC11+AF11+AH11+X11</f>
        <v>1130.6807200000001</v>
      </c>
      <c r="AN11" s="245">
        <f t="shared" si="12"/>
        <v>74.284248679208204</v>
      </c>
      <c r="AO11" s="56">
        <f t="shared" si="13"/>
        <v>-391.41950999999995</v>
      </c>
      <c r="AP11" s="154" t="s">
        <v>62</v>
      </c>
      <c r="AQ11" s="255">
        <v>1506</v>
      </c>
      <c r="AR11" s="58">
        <v>1205</v>
      </c>
      <c r="AS11" s="256">
        <f t="shared" si="14"/>
        <v>80.013280212483394</v>
      </c>
      <c r="AT11" s="59"/>
      <c r="AU11" s="260"/>
      <c r="AV11" s="263"/>
      <c r="AW11" s="97"/>
      <c r="AX11" s="187"/>
      <c r="AY11" s="266">
        <v>25</v>
      </c>
      <c r="AZ11" s="267">
        <v>13</v>
      </c>
      <c r="BA11" s="208">
        <v>6</v>
      </c>
      <c r="BB11" s="268">
        <v>3.4</v>
      </c>
      <c r="BC11" s="210">
        <v>59.4</v>
      </c>
      <c r="BD11" s="271">
        <v>44.395569999999999</v>
      </c>
      <c r="BE11" s="279"/>
      <c r="BF11" s="280"/>
      <c r="BG11" s="75"/>
      <c r="BH11" s="219" t="s">
        <v>62</v>
      </c>
      <c r="BI11" s="279">
        <v>9</v>
      </c>
      <c r="BJ11" s="280"/>
      <c r="BK11" s="279"/>
      <c r="BL11" s="280"/>
      <c r="BM11" s="279"/>
      <c r="BN11" s="280"/>
      <c r="BO11" s="279"/>
      <c r="BP11" s="430"/>
      <c r="BQ11" s="436">
        <v>25</v>
      </c>
      <c r="BR11" s="437">
        <v>15</v>
      </c>
      <c r="BS11" s="432">
        <f t="shared" si="6"/>
        <v>1630.4</v>
      </c>
      <c r="BT11" s="385">
        <f t="shared" si="7"/>
        <v>1280.79557</v>
      </c>
      <c r="BU11" s="292">
        <f t="shared" si="8"/>
        <v>3152.5002300000001</v>
      </c>
      <c r="BV11" s="293">
        <f t="shared" si="9"/>
        <v>2411.4762900000001</v>
      </c>
      <c r="BW11" s="386">
        <f t="shared" si="15"/>
        <v>76.494087678464666</v>
      </c>
      <c r="BX11" s="193">
        <f t="shared" si="10"/>
        <v>-741.02394000000004</v>
      </c>
      <c r="BY11" s="86"/>
      <c r="BZ11" s="86"/>
      <c r="CA11" s="86"/>
      <c r="CB11" s="86"/>
      <c r="CC11" s="86"/>
      <c r="CD11" s="86"/>
      <c r="CE11" s="86"/>
      <c r="CF11" s="86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  <c r="ALQ11" s="147"/>
      <c r="ALR11" s="147"/>
      <c r="ALS11" s="147"/>
      <c r="ALT11" s="147"/>
    </row>
    <row r="12" spans="1:1008">
      <c r="A12" s="175" t="s">
        <v>63</v>
      </c>
      <c r="B12" s="199">
        <v>867.2</v>
      </c>
      <c r="C12" s="200">
        <v>1031.37022</v>
      </c>
      <c r="D12" s="52">
        <f t="shared" si="0"/>
        <v>118.93106780442804</v>
      </c>
      <c r="E12" s="208">
        <v>220</v>
      </c>
      <c r="F12" s="200">
        <v>201.16594000000001</v>
      </c>
      <c r="G12" s="229">
        <f t="shared" si="1"/>
        <v>91.439063636363642</v>
      </c>
      <c r="H12" s="208">
        <v>72</v>
      </c>
      <c r="I12" s="200">
        <v>57.877749999999999</v>
      </c>
      <c r="J12" s="229">
        <f t="shared" si="2"/>
        <v>80.385763888888889</v>
      </c>
      <c r="K12" s="208">
        <v>494</v>
      </c>
      <c r="L12" s="200">
        <v>327.38364999999999</v>
      </c>
      <c r="M12" s="229">
        <f t="shared" si="3"/>
        <v>66.271993927125507</v>
      </c>
      <c r="N12" s="208">
        <v>300</v>
      </c>
      <c r="O12" s="200">
        <v>421.81015000000002</v>
      </c>
      <c r="P12" s="229">
        <f t="shared" si="4"/>
        <v>140.60338333333334</v>
      </c>
      <c r="Q12" s="229">
        <f t="shared" si="11"/>
        <v>749.19380000000001</v>
      </c>
      <c r="R12" s="219" t="s">
        <v>63</v>
      </c>
      <c r="S12" s="208">
        <v>1602.7818199999999</v>
      </c>
      <c r="T12" s="200"/>
      <c r="U12" s="229"/>
      <c r="V12" s="160" t="s">
        <v>63</v>
      </c>
      <c r="W12" s="208"/>
      <c r="X12" s="200"/>
      <c r="Y12" s="208"/>
      <c r="Z12" s="268">
        <v>2.86</v>
      </c>
      <c r="AA12" s="229"/>
      <c r="AB12" s="208">
        <v>1554.6003000000001</v>
      </c>
      <c r="AC12" s="200">
        <v>1024.9234200000001</v>
      </c>
      <c r="AD12" s="229">
        <f t="shared" si="5"/>
        <v>65.928420314855202</v>
      </c>
      <c r="AE12" s="224"/>
      <c r="AF12" s="236"/>
      <c r="AG12" s="241">
        <v>100</v>
      </c>
      <c r="AH12" s="236">
        <v>100</v>
      </c>
      <c r="AI12" s="241"/>
      <c r="AJ12" s="236"/>
      <c r="AK12" s="219" t="s">
        <v>63</v>
      </c>
      <c r="AL12" s="355">
        <f t="shared" si="17"/>
        <v>5210.58212</v>
      </c>
      <c r="AM12" s="353">
        <f>C12+F12+I12+L12+O12+T12+Z12+AC12+AF12+AH12+X12</f>
        <v>3167.39113</v>
      </c>
      <c r="AN12" s="245">
        <f t="shared" si="12"/>
        <v>60.787663586424777</v>
      </c>
      <c r="AO12" s="56">
        <f t="shared" si="13"/>
        <v>-2043.1909900000001</v>
      </c>
      <c r="AP12" s="154" t="s">
        <v>63</v>
      </c>
      <c r="AQ12" s="255">
        <v>5046</v>
      </c>
      <c r="AR12" s="58">
        <v>3954</v>
      </c>
      <c r="AS12" s="256">
        <f t="shared" si="14"/>
        <v>78.359096313912019</v>
      </c>
      <c r="AT12" s="59"/>
      <c r="AU12" s="260"/>
      <c r="AV12" s="263">
        <v>50</v>
      </c>
      <c r="AW12" s="97"/>
      <c r="AX12" s="187">
        <f t="shared" ref="AX12:AX23" si="18">AW12/AV12*100</f>
        <v>0</v>
      </c>
      <c r="AY12" s="266">
        <v>67</v>
      </c>
      <c r="AZ12" s="267">
        <v>34</v>
      </c>
      <c r="BA12" s="208">
        <v>14.5</v>
      </c>
      <c r="BB12" s="268">
        <v>8.15</v>
      </c>
      <c r="BC12" s="208">
        <v>148.6</v>
      </c>
      <c r="BD12" s="271">
        <v>106.23537</v>
      </c>
      <c r="BE12" s="279"/>
      <c r="BF12" s="280"/>
      <c r="BG12" s="75"/>
      <c r="BH12" s="219" t="s">
        <v>63</v>
      </c>
      <c r="BI12" s="279"/>
      <c r="BJ12" s="280"/>
      <c r="BK12" s="279"/>
      <c r="BL12" s="280"/>
      <c r="BM12" s="279"/>
      <c r="BN12" s="280"/>
      <c r="BO12" s="279"/>
      <c r="BP12" s="430"/>
      <c r="BQ12" s="436">
        <v>37</v>
      </c>
      <c r="BR12" s="437">
        <v>27</v>
      </c>
      <c r="BS12" s="432">
        <f t="shared" si="6"/>
        <v>5363.1</v>
      </c>
      <c r="BT12" s="385">
        <f t="shared" si="7"/>
        <v>4129.38537</v>
      </c>
      <c r="BU12" s="292">
        <f t="shared" si="8"/>
        <v>10573.682120000001</v>
      </c>
      <c r="BV12" s="293">
        <f t="shared" si="9"/>
        <v>7296.7764999999999</v>
      </c>
      <c r="BW12" s="386">
        <f t="shared" si="15"/>
        <v>69.008850627334724</v>
      </c>
      <c r="BX12" s="193">
        <f t="shared" si="10"/>
        <v>-3276.9056200000014</v>
      </c>
      <c r="BY12" s="86"/>
      <c r="BZ12" s="86"/>
      <c r="CA12" s="86"/>
      <c r="CB12" s="86"/>
      <c r="CC12" s="86"/>
      <c r="CD12" s="86"/>
      <c r="CE12" s="86"/>
      <c r="CF12" s="86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  <c r="ALQ12" s="147"/>
      <c r="ALR12" s="147"/>
      <c r="ALS12" s="147"/>
      <c r="ALT12" s="147"/>
    </row>
    <row r="13" spans="1:1008">
      <c r="A13" s="175" t="s">
        <v>64</v>
      </c>
      <c r="B13" s="199">
        <v>55</v>
      </c>
      <c r="C13" s="200">
        <v>45.431460000000001</v>
      </c>
      <c r="D13" s="52">
        <f t="shared" si="0"/>
        <v>82.602654545454541</v>
      </c>
      <c r="E13" s="208">
        <v>34.9</v>
      </c>
      <c r="F13" s="200">
        <v>35.468400000000003</v>
      </c>
      <c r="G13" s="229">
        <f t="shared" si="1"/>
        <v>101.62865329512896</v>
      </c>
      <c r="H13" s="208">
        <v>20</v>
      </c>
      <c r="I13" s="200">
        <v>12.08901</v>
      </c>
      <c r="J13" s="229">
        <f t="shared" si="2"/>
        <v>60.445050000000002</v>
      </c>
      <c r="K13" s="208">
        <v>401</v>
      </c>
      <c r="L13" s="200">
        <v>231.92265</v>
      </c>
      <c r="M13" s="229">
        <f t="shared" si="3"/>
        <v>57.836072319201989</v>
      </c>
      <c r="N13" s="208"/>
      <c r="O13" s="200"/>
      <c r="P13" s="229"/>
      <c r="Q13" s="229">
        <f t="shared" si="11"/>
        <v>231.92265</v>
      </c>
      <c r="R13" s="219" t="s">
        <v>64</v>
      </c>
      <c r="S13" s="208"/>
      <c r="T13" s="200"/>
      <c r="U13" s="230"/>
      <c r="V13" s="160" t="s">
        <v>65</v>
      </c>
      <c r="W13" s="208">
        <v>243.58749</v>
      </c>
      <c r="X13" s="200"/>
      <c r="Y13" s="231">
        <v>20</v>
      </c>
      <c r="Z13" s="268">
        <v>16.739999999999998</v>
      </c>
      <c r="AA13" s="229">
        <f t="shared" si="16"/>
        <v>83.7</v>
      </c>
      <c r="AB13" s="208">
        <v>754.51284999999996</v>
      </c>
      <c r="AC13" s="200">
        <v>497.4384</v>
      </c>
      <c r="AD13" s="229">
        <f t="shared" si="5"/>
        <v>65.928419906963825</v>
      </c>
      <c r="AE13" s="224"/>
      <c r="AF13" s="236"/>
      <c r="AG13" s="241"/>
      <c r="AH13" s="236">
        <v>3.8999999999999999E-4</v>
      </c>
      <c r="AI13" s="241"/>
      <c r="AJ13" s="236"/>
      <c r="AK13" s="219" t="s">
        <v>64</v>
      </c>
      <c r="AL13" s="355">
        <f>B13+E13+H13+K13+N13+S13+Y13+AB13+AE13+AG13+W13</f>
        <v>1529.0003400000001</v>
      </c>
      <c r="AM13" s="353">
        <f>C13+F13+I13+L13+O13+T13+Z13+AC13+AF13+AH13+X13</f>
        <v>839.09031000000004</v>
      </c>
      <c r="AN13" s="245">
        <f t="shared" si="12"/>
        <v>54.87835993548569</v>
      </c>
      <c r="AO13" s="56">
        <f t="shared" si="13"/>
        <v>-689.91003000000001</v>
      </c>
      <c r="AP13" s="154" t="s">
        <v>65</v>
      </c>
      <c r="AQ13" s="255">
        <v>1802</v>
      </c>
      <c r="AR13" s="58">
        <v>1428</v>
      </c>
      <c r="AS13" s="256">
        <f t="shared" si="14"/>
        <v>79.245283018867923</v>
      </c>
      <c r="AT13" s="59"/>
      <c r="AU13" s="260"/>
      <c r="AV13" s="263">
        <v>24</v>
      </c>
      <c r="AW13" s="97"/>
      <c r="AX13" s="187">
        <f t="shared" si="18"/>
        <v>0</v>
      </c>
      <c r="AY13" s="266">
        <v>23</v>
      </c>
      <c r="AZ13" s="267">
        <v>12</v>
      </c>
      <c r="BA13" s="208">
        <v>6.5</v>
      </c>
      <c r="BB13" s="268">
        <v>3.65</v>
      </c>
      <c r="BC13" s="208">
        <v>59.4</v>
      </c>
      <c r="BD13" s="271">
        <v>59.4</v>
      </c>
      <c r="BE13" s="279"/>
      <c r="BF13" s="280"/>
      <c r="BG13" s="75"/>
      <c r="BH13" s="219" t="s">
        <v>64</v>
      </c>
      <c r="BI13" s="279">
        <v>9</v>
      </c>
      <c r="BJ13" s="280"/>
      <c r="BK13" s="279"/>
      <c r="BL13" s="280"/>
      <c r="BM13" s="279"/>
      <c r="BN13" s="280"/>
      <c r="BO13" s="279">
        <v>317</v>
      </c>
      <c r="BP13" s="430">
        <v>317</v>
      </c>
      <c r="BQ13" s="436">
        <v>33</v>
      </c>
      <c r="BR13" s="437">
        <v>33</v>
      </c>
      <c r="BS13" s="432">
        <f t="shared" si="6"/>
        <v>2273.9</v>
      </c>
      <c r="BT13" s="385">
        <f t="shared" si="7"/>
        <v>1853.0500000000002</v>
      </c>
      <c r="BU13" s="292">
        <f t="shared" si="8"/>
        <v>3802.9003400000001</v>
      </c>
      <c r="BV13" s="293">
        <f t="shared" si="9"/>
        <v>2692.1403100000002</v>
      </c>
      <c r="BW13" s="386">
        <f t="shared" si="15"/>
        <v>70.791766002471689</v>
      </c>
      <c r="BX13" s="193">
        <f t="shared" si="10"/>
        <v>-1110.7600299999999</v>
      </c>
      <c r="BY13" s="86"/>
      <c r="BZ13" s="86"/>
      <c r="CA13" s="86"/>
      <c r="CB13" s="86"/>
      <c r="CC13" s="86"/>
      <c r="CD13" s="86"/>
      <c r="CE13" s="86"/>
      <c r="CF13" s="86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  <c r="ALQ13" s="147"/>
      <c r="ALR13" s="147"/>
      <c r="ALS13" s="147"/>
      <c r="ALT13" s="147"/>
    </row>
    <row r="14" spans="1:1008">
      <c r="A14" s="175" t="s">
        <v>66</v>
      </c>
      <c r="B14" s="199">
        <v>304.3</v>
      </c>
      <c r="C14" s="200">
        <v>127.49939000000001</v>
      </c>
      <c r="D14" s="52">
        <f t="shared" si="0"/>
        <v>41.899240880709826</v>
      </c>
      <c r="E14" s="208">
        <v>1</v>
      </c>
      <c r="F14" s="200"/>
      <c r="G14" s="229">
        <f t="shared" si="1"/>
        <v>0</v>
      </c>
      <c r="H14" s="208">
        <v>32</v>
      </c>
      <c r="I14" s="200">
        <v>8.1861599999999992</v>
      </c>
      <c r="J14" s="229">
        <f t="shared" si="2"/>
        <v>25.581749999999996</v>
      </c>
      <c r="K14" s="208">
        <v>602</v>
      </c>
      <c r="L14" s="200">
        <v>556.94096000000002</v>
      </c>
      <c r="M14" s="229">
        <f t="shared" si="3"/>
        <v>92.515109634551493</v>
      </c>
      <c r="N14" s="208">
        <v>2</v>
      </c>
      <c r="O14" s="200">
        <v>1.0999999999999999E-2</v>
      </c>
      <c r="P14" s="229">
        <f t="shared" si="4"/>
        <v>0.54999999999999993</v>
      </c>
      <c r="Q14" s="229">
        <f t="shared" si="11"/>
        <v>556.95195999999999</v>
      </c>
      <c r="R14" s="219" t="s">
        <v>66</v>
      </c>
      <c r="S14" s="208"/>
      <c r="T14" s="200"/>
      <c r="U14" s="230"/>
      <c r="V14" s="160" t="s">
        <v>66</v>
      </c>
      <c r="W14" s="208"/>
      <c r="X14" s="200"/>
      <c r="Y14" s="207"/>
      <c r="Z14" s="268">
        <v>5.22</v>
      </c>
      <c r="AA14" s="229"/>
      <c r="AB14" s="208">
        <v>673.49134000000004</v>
      </c>
      <c r="AC14" s="200">
        <v>444.02215000000001</v>
      </c>
      <c r="AD14" s="229">
        <f t="shared" si="5"/>
        <v>65.928412680109588</v>
      </c>
      <c r="AE14" s="224"/>
      <c r="AF14" s="236"/>
      <c r="AG14" s="241"/>
      <c r="AH14" s="236"/>
      <c r="AI14" s="241"/>
      <c r="AJ14" s="236"/>
      <c r="AK14" s="219" t="s">
        <v>66</v>
      </c>
      <c r="AL14" s="355">
        <f t="shared" si="17"/>
        <v>1614.79134</v>
      </c>
      <c r="AM14" s="353">
        <f>C14+F14+I14+L14+O14+T14+Z14+AC14+AF14+AH14+X14</f>
        <v>1141.8796600000001</v>
      </c>
      <c r="AN14" s="245">
        <f t="shared" si="12"/>
        <v>70.713759215478575</v>
      </c>
      <c r="AO14" s="56">
        <f t="shared" si="13"/>
        <v>-472.91167999999993</v>
      </c>
      <c r="AP14" s="154" t="s">
        <v>66</v>
      </c>
      <c r="AQ14" s="255">
        <v>1692</v>
      </c>
      <c r="AR14" s="58">
        <v>1342</v>
      </c>
      <c r="AS14" s="256">
        <f t="shared" si="14"/>
        <v>79.314420803782497</v>
      </c>
      <c r="AT14" s="59"/>
      <c r="AU14" s="260"/>
      <c r="AV14" s="263">
        <v>17</v>
      </c>
      <c r="AW14" s="97"/>
      <c r="AX14" s="187">
        <f t="shared" si="18"/>
        <v>0</v>
      </c>
      <c r="AY14" s="266">
        <v>22</v>
      </c>
      <c r="AZ14" s="267">
        <v>12</v>
      </c>
      <c r="BA14" s="208">
        <v>4.0999999999999996</v>
      </c>
      <c r="BB14" s="268">
        <v>2.2999999999999998</v>
      </c>
      <c r="BC14" s="208">
        <v>59.4</v>
      </c>
      <c r="BD14" s="271">
        <v>59.4</v>
      </c>
      <c r="BE14" s="279"/>
      <c r="BF14" s="280"/>
      <c r="BG14" s="75"/>
      <c r="BH14" s="219" t="s">
        <v>66</v>
      </c>
      <c r="BI14" s="279"/>
      <c r="BJ14" s="280"/>
      <c r="BK14" s="279"/>
      <c r="BL14" s="280"/>
      <c r="BM14" s="279"/>
      <c r="BN14" s="280"/>
      <c r="BO14" s="279"/>
      <c r="BP14" s="430"/>
      <c r="BQ14" s="436">
        <v>29</v>
      </c>
      <c r="BR14" s="437">
        <v>19</v>
      </c>
      <c r="BS14" s="432">
        <f t="shared" si="6"/>
        <v>1823.5</v>
      </c>
      <c r="BT14" s="385">
        <f t="shared" si="7"/>
        <v>1434.7</v>
      </c>
      <c r="BU14" s="292">
        <f t="shared" si="8"/>
        <v>3438.2913399999998</v>
      </c>
      <c r="BV14" s="293">
        <f t="shared" si="9"/>
        <v>2576.5796600000003</v>
      </c>
      <c r="BW14" s="386">
        <f t="shared" si="15"/>
        <v>74.937793375008198</v>
      </c>
      <c r="BX14" s="193">
        <f t="shared" si="10"/>
        <v>-861.71167999999943</v>
      </c>
      <c r="BY14" s="86"/>
      <c r="BZ14" s="86"/>
      <c r="CA14" s="86"/>
      <c r="CB14" s="86"/>
      <c r="CC14" s="86"/>
      <c r="CD14" s="86"/>
      <c r="CE14" s="86"/>
      <c r="CF14" s="86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  <c r="ALQ14" s="147"/>
      <c r="ALR14" s="147"/>
      <c r="ALS14" s="147"/>
      <c r="ALT14" s="147"/>
    </row>
    <row r="15" spans="1:1008">
      <c r="A15" s="175" t="s">
        <v>67</v>
      </c>
      <c r="B15" s="199">
        <v>122</v>
      </c>
      <c r="C15" s="200">
        <v>85.265950000000004</v>
      </c>
      <c r="D15" s="52">
        <f t="shared" si="0"/>
        <v>69.890122950819674</v>
      </c>
      <c r="E15" s="209">
        <v>46</v>
      </c>
      <c r="F15" s="200">
        <v>106.10774000000001</v>
      </c>
      <c r="G15" s="229">
        <f t="shared" si="1"/>
        <v>230.66900000000001</v>
      </c>
      <c r="H15" s="208">
        <v>44</v>
      </c>
      <c r="I15" s="198">
        <v>8.9756099999999996</v>
      </c>
      <c r="J15" s="229">
        <f t="shared" si="2"/>
        <v>20.399113636363637</v>
      </c>
      <c r="K15" s="208">
        <v>951</v>
      </c>
      <c r="L15" s="200">
        <v>198.50081</v>
      </c>
      <c r="M15" s="229">
        <f t="shared" si="3"/>
        <v>20.872850683491063</v>
      </c>
      <c r="N15" s="208">
        <v>5</v>
      </c>
      <c r="O15" s="200">
        <v>1.0999999999999999E-2</v>
      </c>
      <c r="P15" s="229">
        <f t="shared" si="4"/>
        <v>0.21999999999999997</v>
      </c>
      <c r="Q15" s="229">
        <f t="shared" si="11"/>
        <v>198.51181</v>
      </c>
      <c r="R15" s="219" t="s">
        <v>67</v>
      </c>
      <c r="S15" s="208"/>
      <c r="T15" s="200"/>
      <c r="U15" s="230"/>
      <c r="V15" s="160" t="s">
        <v>67</v>
      </c>
      <c r="W15" s="208"/>
      <c r="X15" s="200"/>
      <c r="Y15" s="208">
        <v>5</v>
      </c>
      <c r="Z15" s="268">
        <v>5.16</v>
      </c>
      <c r="AA15" s="229">
        <f t="shared" si="16"/>
        <v>103.2</v>
      </c>
      <c r="AB15" s="208">
        <v>339.27760000000001</v>
      </c>
      <c r="AC15" s="200">
        <v>223.68034</v>
      </c>
      <c r="AD15" s="229">
        <f t="shared" si="5"/>
        <v>65.928413782695941</v>
      </c>
      <c r="AE15" s="224"/>
      <c r="AF15" s="236"/>
      <c r="AG15" s="241"/>
      <c r="AH15" s="236"/>
      <c r="AI15" s="241"/>
      <c r="AJ15" s="236"/>
      <c r="AK15" s="219" t="s">
        <v>67</v>
      </c>
      <c r="AL15" s="355">
        <f t="shared" si="17"/>
        <v>1512.2775999999999</v>
      </c>
      <c r="AM15" s="353">
        <f>C15+F15+I15+L15+O15+T15+Z15+AC15+AF15+AH15+X15</f>
        <v>627.70145000000002</v>
      </c>
      <c r="AN15" s="245">
        <f t="shared" si="12"/>
        <v>41.507025561973549</v>
      </c>
      <c r="AO15" s="56">
        <f t="shared" si="13"/>
        <v>-884.57614999999987</v>
      </c>
      <c r="AP15" s="154" t="s">
        <v>67</v>
      </c>
      <c r="AQ15" s="255">
        <v>1387</v>
      </c>
      <c r="AR15" s="58">
        <v>1098</v>
      </c>
      <c r="AS15" s="256">
        <f t="shared" si="14"/>
        <v>79.163662581110302</v>
      </c>
      <c r="AT15" s="59"/>
      <c r="AU15" s="260"/>
      <c r="AV15" s="263"/>
      <c r="AW15" s="97"/>
      <c r="AX15" s="187"/>
      <c r="AY15" s="266">
        <v>23</v>
      </c>
      <c r="AZ15" s="267">
        <v>12</v>
      </c>
      <c r="BA15" s="208">
        <v>4.2</v>
      </c>
      <c r="BB15" s="268">
        <v>2.35</v>
      </c>
      <c r="BC15" s="208">
        <v>59.4</v>
      </c>
      <c r="BD15" s="271">
        <v>59.4</v>
      </c>
      <c r="BE15" s="279"/>
      <c r="BF15" s="280"/>
      <c r="BG15" s="75"/>
      <c r="BH15" s="219" t="s">
        <v>67</v>
      </c>
      <c r="BI15" s="279"/>
      <c r="BJ15" s="280"/>
      <c r="BK15" s="279"/>
      <c r="BL15" s="280"/>
      <c r="BM15" s="279"/>
      <c r="BN15" s="280"/>
      <c r="BO15" s="279"/>
      <c r="BP15" s="430"/>
      <c r="BQ15" s="436">
        <v>37</v>
      </c>
      <c r="BR15" s="437">
        <v>27</v>
      </c>
      <c r="BS15" s="432">
        <f t="shared" si="6"/>
        <v>1510.6000000000001</v>
      </c>
      <c r="BT15" s="385">
        <f t="shared" si="7"/>
        <v>1198.75</v>
      </c>
      <c r="BU15" s="292">
        <f t="shared" si="8"/>
        <v>3022.8775999999998</v>
      </c>
      <c r="BV15" s="293">
        <f t="shared" si="9"/>
        <v>1826.45145</v>
      </c>
      <c r="BW15" s="386">
        <f t="shared" si="15"/>
        <v>60.42095286954391</v>
      </c>
      <c r="BX15" s="193">
        <f t="shared" si="10"/>
        <v>-1196.4261499999998</v>
      </c>
      <c r="BY15" s="86"/>
      <c r="BZ15" s="86"/>
      <c r="CA15" s="86"/>
      <c r="CB15" s="86"/>
      <c r="CC15" s="86"/>
      <c r="CD15" s="86"/>
      <c r="CE15" s="86"/>
      <c r="CF15" s="86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  <c r="ALQ15" s="147"/>
      <c r="ALR15" s="147"/>
      <c r="ALS15" s="147"/>
      <c r="ALT15" s="147"/>
    </row>
    <row r="16" spans="1:1008">
      <c r="A16" s="175" t="s">
        <v>68</v>
      </c>
      <c r="B16" s="242">
        <v>157.08569</v>
      </c>
      <c r="C16" s="200">
        <v>77.003330000000005</v>
      </c>
      <c r="D16" s="52">
        <f t="shared" si="0"/>
        <v>49.019952103848546</v>
      </c>
      <c r="E16" s="207">
        <v>90</v>
      </c>
      <c r="F16" s="198">
        <v>26.525549999999999</v>
      </c>
      <c r="G16" s="229">
        <f t="shared" si="1"/>
        <v>29.47283333333333</v>
      </c>
      <c r="H16" s="208">
        <v>84.957899999999995</v>
      </c>
      <c r="I16" s="200">
        <v>10.697660000000001</v>
      </c>
      <c r="J16" s="229">
        <f t="shared" si="2"/>
        <v>12.59171895727178</v>
      </c>
      <c r="K16" s="208">
        <v>313.88499999999999</v>
      </c>
      <c r="L16" s="200">
        <v>160.08384000000001</v>
      </c>
      <c r="M16" s="229">
        <f t="shared" si="3"/>
        <v>51.000793284164594</v>
      </c>
      <c r="N16" s="208">
        <v>22</v>
      </c>
      <c r="O16" s="200">
        <v>17.606999999999999</v>
      </c>
      <c r="P16" s="229">
        <f t="shared" si="4"/>
        <v>80.031818181818181</v>
      </c>
      <c r="Q16" s="229">
        <f t="shared" si="11"/>
        <v>177.69084000000001</v>
      </c>
      <c r="R16" s="219" t="s">
        <v>68</v>
      </c>
      <c r="S16" s="208"/>
      <c r="T16" s="200"/>
      <c r="U16" s="230"/>
      <c r="V16" s="160" t="s">
        <v>69</v>
      </c>
      <c r="W16" s="208"/>
      <c r="X16" s="200"/>
      <c r="Y16" s="208">
        <v>20</v>
      </c>
      <c r="Z16" s="268">
        <v>1</v>
      </c>
      <c r="AA16" s="229">
        <f t="shared" si="16"/>
        <v>5</v>
      </c>
      <c r="AB16" s="208">
        <v>410.17140999999998</v>
      </c>
      <c r="AC16" s="200">
        <v>270.41951</v>
      </c>
      <c r="AD16" s="229">
        <f t="shared" si="5"/>
        <v>65.928415147218573</v>
      </c>
      <c r="AE16" s="224"/>
      <c r="AF16" s="236"/>
      <c r="AG16" s="242"/>
      <c r="AH16" s="200"/>
      <c r="AI16" s="242"/>
      <c r="AJ16" s="200">
        <v>2.89</v>
      </c>
      <c r="AK16" s="219" t="s">
        <v>68</v>
      </c>
      <c r="AL16" s="355">
        <f t="shared" si="17"/>
        <v>1098.0999999999999</v>
      </c>
      <c r="AM16" s="353">
        <f>C16+F16+I16+L16+O16+T16+Z16+AC16+AF16+AH16+X16+AJ16</f>
        <v>566.22689000000003</v>
      </c>
      <c r="AN16" s="245">
        <f t="shared" si="12"/>
        <v>51.564237319005557</v>
      </c>
      <c r="AO16" s="56">
        <f t="shared" si="13"/>
        <v>-531.87310999999988</v>
      </c>
      <c r="AP16" s="154" t="s">
        <v>69</v>
      </c>
      <c r="AQ16" s="255">
        <v>1955</v>
      </c>
      <c r="AR16" s="58">
        <v>1550</v>
      </c>
      <c r="AS16" s="256">
        <f t="shared" si="14"/>
        <v>79.283887468030684</v>
      </c>
      <c r="AT16" s="59"/>
      <c r="AU16" s="260"/>
      <c r="AV16" s="263">
        <v>22</v>
      </c>
      <c r="AW16" s="97"/>
      <c r="AX16" s="187">
        <f t="shared" si="18"/>
        <v>0</v>
      </c>
      <c r="AY16" s="266">
        <v>21</v>
      </c>
      <c r="AZ16" s="267">
        <v>11</v>
      </c>
      <c r="BA16" s="208">
        <v>3.3</v>
      </c>
      <c r="BB16" s="268">
        <v>1.85</v>
      </c>
      <c r="BC16" s="208">
        <v>59.4</v>
      </c>
      <c r="BD16" s="271">
        <v>59.4</v>
      </c>
      <c r="BE16" s="279"/>
      <c r="BF16" s="280"/>
      <c r="BG16" s="75"/>
      <c r="BH16" s="219" t="s">
        <v>68</v>
      </c>
      <c r="BI16" s="279"/>
      <c r="BJ16" s="280"/>
      <c r="BK16" s="279"/>
      <c r="BL16" s="280"/>
      <c r="BM16" s="279"/>
      <c r="BN16" s="280"/>
      <c r="BO16" s="279"/>
      <c r="BP16" s="430"/>
      <c r="BQ16" s="436">
        <v>37</v>
      </c>
      <c r="BR16" s="437">
        <v>27</v>
      </c>
      <c r="BS16" s="432">
        <f t="shared" si="6"/>
        <v>2097.6999999999998</v>
      </c>
      <c r="BT16" s="385">
        <f t="shared" si="7"/>
        <v>1649.25</v>
      </c>
      <c r="BU16" s="292">
        <f t="shared" si="8"/>
        <v>3195.7999999999997</v>
      </c>
      <c r="BV16" s="293">
        <f t="shared" si="9"/>
        <v>2215.4768899999999</v>
      </c>
      <c r="BW16" s="386">
        <f t="shared" si="15"/>
        <v>69.324641404343197</v>
      </c>
      <c r="BX16" s="193">
        <f t="shared" si="10"/>
        <v>-980.32310999999982</v>
      </c>
      <c r="BY16" s="86"/>
      <c r="BZ16" s="86"/>
      <c r="CA16" s="86"/>
      <c r="CB16" s="86"/>
      <c r="CC16" s="86"/>
      <c r="CD16" s="86"/>
      <c r="CE16" s="86"/>
      <c r="CF16" s="86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  <c r="ALQ16" s="147"/>
      <c r="ALR16" s="147"/>
      <c r="ALS16" s="147"/>
      <c r="ALT16" s="147"/>
    </row>
    <row r="17" spans="1:1008">
      <c r="A17" s="175" t="s">
        <v>70</v>
      </c>
      <c r="B17" s="460">
        <v>164.6661</v>
      </c>
      <c r="C17" s="200">
        <v>51.936959999999999</v>
      </c>
      <c r="D17" s="52">
        <f t="shared" si="0"/>
        <v>31.540772508731308</v>
      </c>
      <c r="E17" s="208"/>
      <c r="F17" s="200">
        <v>8.1449999999999996</v>
      </c>
      <c r="G17" s="229"/>
      <c r="H17" s="208">
        <v>24</v>
      </c>
      <c r="I17" s="200">
        <v>6.3920300000000001</v>
      </c>
      <c r="J17" s="229">
        <f t="shared" si="2"/>
        <v>26.633458333333333</v>
      </c>
      <c r="K17" s="208">
        <v>356</v>
      </c>
      <c r="L17" s="200">
        <v>162.30593999999999</v>
      </c>
      <c r="M17" s="229">
        <f t="shared" si="3"/>
        <v>45.591556179775274</v>
      </c>
      <c r="N17" s="208">
        <v>3</v>
      </c>
      <c r="O17" s="200">
        <v>0.23499999999999999</v>
      </c>
      <c r="P17" s="229">
        <f t="shared" si="4"/>
        <v>7.8333333333333321</v>
      </c>
      <c r="Q17" s="229">
        <f t="shared" si="11"/>
        <v>162.54094000000001</v>
      </c>
      <c r="R17" s="219" t="s">
        <v>70</v>
      </c>
      <c r="S17" s="208"/>
      <c r="T17" s="200"/>
      <c r="U17" s="230"/>
      <c r="V17" s="160" t="s">
        <v>70</v>
      </c>
      <c r="W17" s="208"/>
      <c r="X17" s="200"/>
      <c r="Y17" s="208">
        <v>0.6</v>
      </c>
      <c r="Z17" s="268">
        <v>2.6</v>
      </c>
      <c r="AA17" s="229">
        <f t="shared" si="16"/>
        <v>433.33333333333337</v>
      </c>
      <c r="AB17" s="208">
        <v>921.61972000000003</v>
      </c>
      <c r="AC17" s="200">
        <v>607.60925999999995</v>
      </c>
      <c r="AD17" s="229">
        <f t="shared" si="5"/>
        <v>65.928413510943528</v>
      </c>
      <c r="AE17" s="224"/>
      <c r="AF17" s="236">
        <v>12.4</v>
      </c>
      <c r="AG17" s="242"/>
      <c r="AH17" s="200"/>
      <c r="AI17" s="242"/>
      <c r="AJ17" s="200"/>
      <c r="AK17" s="219" t="s">
        <v>70</v>
      </c>
      <c r="AL17" s="355">
        <f t="shared" si="17"/>
        <v>1469.88582</v>
      </c>
      <c r="AM17" s="353">
        <f t="shared" ref="AM17:AM22" si="19">C17+F17+I17+L17+O17+T17+Z17+AC17+AF17+AH17+X17+AJ17</f>
        <v>851.62418999999989</v>
      </c>
      <c r="AN17" s="245">
        <f t="shared" si="12"/>
        <v>57.938118622030096</v>
      </c>
      <c r="AO17" s="56">
        <f t="shared" si="13"/>
        <v>-618.26163000000008</v>
      </c>
      <c r="AP17" s="154" t="s">
        <v>70</v>
      </c>
      <c r="AQ17" s="255">
        <v>1468</v>
      </c>
      <c r="AR17" s="58">
        <v>1161</v>
      </c>
      <c r="AS17" s="256">
        <f t="shared" si="14"/>
        <v>79.087193460490468</v>
      </c>
      <c r="AT17" s="59"/>
      <c r="AU17" s="260"/>
      <c r="AV17" s="263"/>
      <c r="AW17" s="97"/>
      <c r="AX17" s="187"/>
      <c r="AY17" s="266">
        <v>23</v>
      </c>
      <c r="AZ17" s="267">
        <v>12</v>
      </c>
      <c r="BA17" s="208">
        <v>5.3</v>
      </c>
      <c r="BB17" s="268">
        <v>3</v>
      </c>
      <c r="BC17" s="208">
        <v>59.4</v>
      </c>
      <c r="BD17" s="271">
        <v>48.782730000000001</v>
      </c>
      <c r="BE17" s="279"/>
      <c r="BF17" s="280"/>
      <c r="BG17" s="75"/>
      <c r="BH17" s="219" t="s">
        <v>70</v>
      </c>
      <c r="BI17" s="279">
        <v>9</v>
      </c>
      <c r="BJ17" s="280"/>
      <c r="BK17" s="279"/>
      <c r="BL17" s="280"/>
      <c r="BM17" s="279"/>
      <c r="BN17" s="280"/>
      <c r="BO17" s="279"/>
      <c r="BP17" s="430"/>
      <c r="BQ17" s="436">
        <v>77</v>
      </c>
      <c r="BR17" s="437">
        <v>27</v>
      </c>
      <c r="BS17" s="432">
        <f t="shared" si="6"/>
        <v>1641.7</v>
      </c>
      <c r="BT17" s="385">
        <f t="shared" si="7"/>
        <v>1251.7827299999999</v>
      </c>
      <c r="BU17" s="292">
        <f t="shared" si="8"/>
        <v>3111.5858200000002</v>
      </c>
      <c r="BV17" s="293">
        <f t="shared" si="9"/>
        <v>2103.4069199999999</v>
      </c>
      <c r="BW17" s="386">
        <f t="shared" si="15"/>
        <v>67.599193519913896</v>
      </c>
      <c r="BX17" s="193">
        <f t="shared" si="10"/>
        <v>-1008.1789000000003</v>
      </c>
      <c r="BY17" s="86"/>
      <c r="BZ17" s="86"/>
      <c r="CA17" s="86"/>
      <c r="CB17" s="86"/>
      <c r="CC17" s="86"/>
      <c r="CD17" s="86"/>
      <c r="CE17" s="86"/>
      <c r="CF17" s="86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  <c r="ALQ17" s="147"/>
      <c r="ALR17" s="147"/>
      <c r="ALS17" s="147"/>
      <c r="ALT17" s="147"/>
    </row>
    <row r="18" spans="1:1008">
      <c r="A18" s="175" t="s">
        <v>71</v>
      </c>
      <c r="B18" s="199">
        <v>155</v>
      </c>
      <c r="C18" s="200">
        <v>68.276679999999999</v>
      </c>
      <c r="D18" s="52">
        <f t="shared" si="0"/>
        <v>44.049470967741932</v>
      </c>
      <c r="E18" s="208">
        <v>25</v>
      </c>
      <c r="F18" s="200">
        <v>5.2651899999999996</v>
      </c>
      <c r="G18" s="229">
        <f t="shared" ref="G18:G23" si="20">F18/E18*100</f>
        <v>21.060759999999998</v>
      </c>
      <c r="H18" s="208">
        <v>19</v>
      </c>
      <c r="I18" s="200">
        <v>4.7239000000000004</v>
      </c>
      <c r="J18" s="229">
        <f t="shared" si="2"/>
        <v>24.862631578947369</v>
      </c>
      <c r="K18" s="208">
        <v>346</v>
      </c>
      <c r="L18" s="200">
        <v>198.3716</v>
      </c>
      <c r="M18" s="229">
        <f t="shared" si="3"/>
        <v>57.332832369942196</v>
      </c>
      <c r="N18" s="208">
        <v>5</v>
      </c>
      <c r="O18" s="200"/>
      <c r="P18" s="229">
        <f t="shared" si="4"/>
        <v>0</v>
      </c>
      <c r="Q18" s="229">
        <f t="shared" si="11"/>
        <v>198.3716</v>
      </c>
      <c r="R18" s="219" t="s">
        <v>71</v>
      </c>
      <c r="S18" s="208">
        <v>50</v>
      </c>
      <c r="T18" s="200">
        <v>16.594080000000002</v>
      </c>
      <c r="U18" s="230"/>
      <c r="V18" s="160" t="s">
        <v>71</v>
      </c>
      <c r="W18" s="208"/>
      <c r="X18" s="200"/>
      <c r="Y18" s="208">
        <v>28.8</v>
      </c>
      <c r="Z18" s="268">
        <v>12.950979999999999</v>
      </c>
      <c r="AA18" s="229">
        <f t="shared" si="16"/>
        <v>44.968680555555551</v>
      </c>
      <c r="AB18" s="208">
        <v>238.00068999999999</v>
      </c>
      <c r="AC18" s="200">
        <v>156.91012000000001</v>
      </c>
      <c r="AD18" s="229">
        <f t="shared" si="5"/>
        <v>65.928430711692471</v>
      </c>
      <c r="AE18" s="224"/>
      <c r="AF18" s="236"/>
      <c r="AG18" s="242"/>
      <c r="AH18" s="200"/>
      <c r="AI18" s="242"/>
      <c r="AJ18" s="200"/>
      <c r="AK18" s="219" t="s">
        <v>71</v>
      </c>
      <c r="AL18" s="355">
        <f>B18+E18+H18+K18+N18+S18+Y18+AB18+AE18+AG18</f>
        <v>866.80068999999992</v>
      </c>
      <c r="AM18" s="353">
        <f t="shared" si="19"/>
        <v>463.09255000000007</v>
      </c>
      <c r="AN18" s="245">
        <f t="shared" si="12"/>
        <v>53.425493927560218</v>
      </c>
      <c r="AO18" s="56">
        <f t="shared" si="13"/>
        <v>-403.70813999999984</v>
      </c>
      <c r="AP18" s="154" t="s">
        <v>71</v>
      </c>
      <c r="AQ18" s="255">
        <v>1756</v>
      </c>
      <c r="AR18" s="58">
        <v>1401</v>
      </c>
      <c r="AS18" s="256">
        <f t="shared" si="14"/>
        <v>79.783599088838258</v>
      </c>
      <c r="AT18" s="59"/>
      <c r="AU18" s="260"/>
      <c r="AV18" s="263">
        <v>20</v>
      </c>
      <c r="AW18" s="97"/>
      <c r="AX18" s="187">
        <f t="shared" si="18"/>
        <v>0</v>
      </c>
      <c r="AY18" s="266">
        <v>19</v>
      </c>
      <c r="AZ18" s="267">
        <v>10</v>
      </c>
      <c r="BA18" s="208">
        <v>4.4000000000000004</v>
      </c>
      <c r="BB18" s="268">
        <v>2.5</v>
      </c>
      <c r="BC18" s="208">
        <v>59.4</v>
      </c>
      <c r="BD18" s="271">
        <v>44.753999999999998</v>
      </c>
      <c r="BE18" s="279"/>
      <c r="BF18" s="280"/>
      <c r="BG18" s="75"/>
      <c r="BH18" s="219" t="s">
        <v>71</v>
      </c>
      <c r="BI18" s="279"/>
      <c r="BJ18" s="280"/>
      <c r="BK18" s="279"/>
      <c r="BL18" s="280"/>
      <c r="BM18" s="279"/>
      <c r="BN18" s="280"/>
      <c r="BO18" s="279">
        <v>1357</v>
      </c>
      <c r="BP18" s="430">
        <v>1357</v>
      </c>
      <c r="BQ18" s="436">
        <v>35</v>
      </c>
      <c r="BR18" s="437">
        <v>35</v>
      </c>
      <c r="BS18" s="432">
        <f t="shared" si="6"/>
        <v>3250.8</v>
      </c>
      <c r="BT18" s="385">
        <f t="shared" si="7"/>
        <v>2850.2539999999999</v>
      </c>
      <c r="BU18" s="292">
        <f t="shared" si="8"/>
        <v>4117.6006900000002</v>
      </c>
      <c r="BV18" s="293">
        <f t="shared" si="9"/>
        <v>3313.3465500000002</v>
      </c>
      <c r="BW18" s="386">
        <f t="shared" si="15"/>
        <v>80.467893791809132</v>
      </c>
      <c r="BX18" s="193">
        <f t="shared" si="10"/>
        <v>-804.25414000000001</v>
      </c>
      <c r="BY18" s="86"/>
      <c r="BZ18" s="86"/>
      <c r="CA18" s="86"/>
      <c r="CB18" s="86"/>
      <c r="CC18" s="86"/>
      <c r="CD18" s="86"/>
      <c r="CE18" s="86"/>
      <c r="CF18" s="86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  <c r="ALQ18" s="147"/>
      <c r="ALR18" s="147"/>
      <c r="ALS18" s="147"/>
      <c r="ALT18" s="147"/>
    </row>
    <row r="19" spans="1:1008">
      <c r="A19" s="175" t="s">
        <v>72</v>
      </c>
      <c r="B19" s="199">
        <v>185</v>
      </c>
      <c r="C19" s="200">
        <v>104.32975</v>
      </c>
      <c r="D19" s="52">
        <f t="shared" si="0"/>
        <v>56.394459459459469</v>
      </c>
      <c r="E19" s="208">
        <v>70</v>
      </c>
      <c r="F19" s="200">
        <v>21.974080000000001</v>
      </c>
      <c r="G19" s="229">
        <f t="shared" si="20"/>
        <v>31.391542857142856</v>
      </c>
      <c r="H19" s="208">
        <v>60</v>
      </c>
      <c r="I19" s="200">
        <v>5.71882</v>
      </c>
      <c r="J19" s="229">
        <f t="shared" si="2"/>
        <v>9.531366666666667</v>
      </c>
      <c r="K19" s="496">
        <v>883.6</v>
      </c>
      <c r="L19" s="200">
        <v>226.98804999999999</v>
      </c>
      <c r="M19" s="229">
        <f t="shared" si="3"/>
        <v>25.689005205975551</v>
      </c>
      <c r="N19" s="208">
        <v>46</v>
      </c>
      <c r="O19" s="200">
        <v>44.405389999999997</v>
      </c>
      <c r="P19" s="229">
        <f t="shared" si="4"/>
        <v>96.533456521739126</v>
      </c>
      <c r="Q19" s="229">
        <f t="shared" si="11"/>
        <v>271.39344</v>
      </c>
      <c r="R19" s="219" t="s">
        <v>72</v>
      </c>
      <c r="S19" s="208"/>
      <c r="T19" s="200"/>
      <c r="U19" s="229"/>
      <c r="V19" s="160" t="s">
        <v>72</v>
      </c>
      <c r="W19" s="208"/>
      <c r="X19" s="200"/>
      <c r="Y19" s="208">
        <v>7.1</v>
      </c>
      <c r="Z19" s="268"/>
      <c r="AA19" s="229">
        <f t="shared" si="16"/>
        <v>0</v>
      </c>
      <c r="AB19" s="208">
        <v>303.83067999999997</v>
      </c>
      <c r="AC19" s="200">
        <v>200.31077999999999</v>
      </c>
      <c r="AD19" s="229">
        <f t="shared" si="5"/>
        <v>65.928424344769937</v>
      </c>
      <c r="AE19" s="224"/>
      <c r="AF19" s="236"/>
      <c r="AG19" s="242"/>
      <c r="AH19" s="200"/>
      <c r="AI19" s="242"/>
      <c r="AJ19" s="200"/>
      <c r="AK19" s="219" t="s">
        <v>72</v>
      </c>
      <c r="AL19" s="355">
        <f t="shared" si="17"/>
        <v>1555.5306799999998</v>
      </c>
      <c r="AM19" s="353">
        <f t="shared" si="19"/>
        <v>603.72686999999996</v>
      </c>
      <c r="AN19" s="245">
        <f t="shared" si="12"/>
        <v>38.811633724897028</v>
      </c>
      <c r="AO19" s="56">
        <f t="shared" si="13"/>
        <v>-951.80380999999988</v>
      </c>
      <c r="AP19" s="154" t="s">
        <v>72</v>
      </c>
      <c r="AQ19" s="255">
        <v>1246</v>
      </c>
      <c r="AR19" s="58">
        <v>987</v>
      </c>
      <c r="AS19" s="256">
        <f t="shared" si="14"/>
        <v>79.213483146067418</v>
      </c>
      <c r="AT19" s="59"/>
      <c r="AU19" s="260"/>
      <c r="AV19" s="263"/>
      <c r="AW19" s="97"/>
      <c r="AX19" s="187"/>
      <c r="AY19" s="266">
        <v>19</v>
      </c>
      <c r="AZ19" s="267">
        <v>10</v>
      </c>
      <c r="BA19" s="208">
        <v>5.4</v>
      </c>
      <c r="BB19" s="268">
        <v>3</v>
      </c>
      <c r="BC19" s="208">
        <v>59.4</v>
      </c>
      <c r="BD19" s="271">
        <v>44.213999999999999</v>
      </c>
      <c r="BE19" s="279"/>
      <c r="BF19" s="280"/>
      <c r="BG19" s="75"/>
      <c r="BH19" s="219" t="s">
        <v>72</v>
      </c>
      <c r="BI19" s="279"/>
      <c r="BJ19" s="280"/>
      <c r="BK19" s="279"/>
      <c r="BL19" s="280"/>
      <c r="BM19" s="279"/>
      <c r="BN19" s="280"/>
      <c r="BO19" s="279"/>
      <c r="BP19" s="430"/>
      <c r="BQ19" s="436">
        <v>31</v>
      </c>
      <c r="BR19" s="437">
        <v>21</v>
      </c>
      <c r="BS19" s="432">
        <f t="shared" si="6"/>
        <v>1360.8000000000002</v>
      </c>
      <c r="BT19" s="385">
        <f t="shared" si="7"/>
        <v>1065.2139999999999</v>
      </c>
      <c r="BU19" s="292">
        <f t="shared" si="8"/>
        <v>2916.33068</v>
      </c>
      <c r="BV19" s="293">
        <f t="shared" si="9"/>
        <v>1668.9408699999999</v>
      </c>
      <c r="BW19" s="386">
        <f t="shared" si="15"/>
        <v>57.227422165993879</v>
      </c>
      <c r="BX19" s="193">
        <f t="shared" si="10"/>
        <v>-1247.3898100000001</v>
      </c>
      <c r="BY19" s="86"/>
      <c r="BZ19" s="86"/>
      <c r="CA19" s="86"/>
      <c r="CB19" s="86"/>
      <c r="CC19" s="86"/>
      <c r="CD19" s="86"/>
      <c r="CE19" s="86"/>
      <c r="CF19" s="86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  <c r="ALN19" s="147"/>
      <c r="ALO19" s="147"/>
      <c r="ALP19" s="147"/>
      <c r="ALQ19" s="147"/>
      <c r="ALR19" s="147"/>
      <c r="ALS19" s="147"/>
      <c r="ALT19" s="147"/>
    </row>
    <row r="20" spans="1:1008">
      <c r="A20" s="175" t="s">
        <v>73</v>
      </c>
      <c r="B20" s="199">
        <v>171</v>
      </c>
      <c r="C20" s="200">
        <v>142.96046000000001</v>
      </c>
      <c r="D20" s="52">
        <f t="shared" si="0"/>
        <v>83.602608187134507</v>
      </c>
      <c r="E20" s="208">
        <v>20</v>
      </c>
      <c r="F20" s="200">
        <v>4.7234999999999996</v>
      </c>
      <c r="G20" s="229">
        <f t="shared" si="20"/>
        <v>23.617499999999996</v>
      </c>
      <c r="H20" s="208">
        <v>132</v>
      </c>
      <c r="I20" s="200">
        <v>36.958799999999997</v>
      </c>
      <c r="J20" s="229">
        <f t="shared" si="2"/>
        <v>27.999090909090906</v>
      </c>
      <c r="K20" s="208">
        <v>574</v>
      </c>
      <c r="L20" s="200">
        <v>398.86475000000002</v>
      </c>
      <c r="M20" s="229">
        <f t="shared" si="3"/>
        <v>69.488632404181189</v>
      </c>
      <c r="N20" s="208">
        <v>19</v>
      </c>
      <c r="O20" s="200">
        <v>-0.44400000000000001</v>
      </c>
      <c r="P20" s="229">
        <f t="shared" si="4"/>
        <v>-2.3368421052631581</v>
      </c>
      <c r="Q20" s="229">
        <f t="shared" si="11"/>
        <v>398.42075</v>
      </c>
      <c r="R20" s="219" t="s">
        <v>73</v>
      </c>
      <c r="S20" s="208">
        <v>182</v>
      </c>
      <c r="T20" s="200">
        <v>182</v>
      </c>
      <c r="U20" s="230"/>
      <c r="V20" s="160" t="s">
        <v>73</v>
      </c>
      <c r="W20" s="208"/>
      <c r="X20" s="200"/>
      <c r="Y20" s="208">
        <v>8</v>
      </c>
      <c r="Z20" s="268">
        <v>7.37</v>
      </c>
      <c r="AA20" s="229"/>
      <c r="AB20" s="208">
        <v>1068.4712099999999</v>
      </c>
      <c r="AC20" s="200">
        <v>704.42619000000002</v>
      </c>
      <c r="AD20" s="229">
        <f t="shared" si="5"/>
        <v>65.928420289396485</v>
      </c>
      <c r="AE20" s="224"/>
      <c r="AF20" s="236"/>
      <c r="AG20" s="242"/>
      <c r="AH20" s="200"/>
      <c r="AI20" s="242"/>
      <c r="AJ20" s="200"/>
      <c r="AK20" s="219" t="s">
        <v>73</v>
      </c>
      <c r="AL20" s="355">
        <f t="shared" si="17"/>
        <v>2174.4712099999997</v>
      </c>
      <c r="AM20" s="353">
        <f t="shared" si="19"/>
        <v>1476.8597</v>
      </c>
      <c r="AN20" s="245">
        <f t="shared" si="12"/>
        <v>67.918107777568608</v>
      </c>
      <c r="AO20" s="56">
        <f t="shared" si="13"/>
        <v>-697.61150999999973</v>
      </c>
      <c r="AP20" s="154" t="s">
        <v>73</v>
      </c>
      <c r="AQ20" s="255">
        <v>3692</v>
      </c>
      <c r="AR20" s="58">
        <v>2950</v>
      </c>
      <c r="AS20" s="256">
        <f t="shared" si="14"/>
        <v>79.902491874322862</v>
      </c>
      <c r="AT20" s="59"/>
      <c r="AU20" s="260"/>
      <c r="AV20" s="263">
        <v>51</v>
      </c>
      <c r="AW20" s="97"/>
      <c r="AX20" s="187">
        <f t="shared" si="18"/>
        <v>0</v>
      </c>
      <c r="AY20" s="266">
        <v>46</v>
      </c>
      <c r="AZ20" s="267">
        <v>24</v>
      </c>
      <c r="BA20" s="208">
        <v>10.5</v>
      </c>
      <c r="BB20" s="268">
        <v>5.95</v>
      </c>
      <c r="BC20" s="208">
        <v>148.6</v>
      </c>
      <c r="BD20" s="271">
        <v>111.68626</v>
      </c>
      <c r="BE20" s="279"/>
      <c r="BF20" s="280"/>
      <c r="BG20" s="75"/>
      <c r="BH20" s="219" t="s">
        <v>73</v>
      </c>
      <c r="BI20" s="279"/>
      <c r="BJ20" s="280"/>
      <c r="BK20" s="279"/>
      <c r="BL20" s="280"/>
      <c r="BM20" s="279"/>
      <c r="BN20" s="280"/>
      <c r="BO20" s="279">
        <v>423</v>
      </c>
      <c r="BP20" s="430">
        <v>423</v>
      </c>
      <c r="BQ20" s="436">
        <v>217</v>
      </c>
      <c r="BR20" s="437">
        <v>27</v>
      </c>
      <c r="BS20" s="432">
        <f t="shared" si="6"/>
        <v>4588.1000000000004</v>
      </c>
      <c r="BT20" s="385">
        <f t="shared" si="7"/>
        <v>3541.6362599999998</v>
      </c>
      <c r="BU20" s="292">
        <f t="shared" si="8"/>
        <v>6762.5712100000001</v>
      </c>
      <c r="BV20" s="293">
        <f t="shared" si="9"/>
        <v>5018.4959600000002</v>
      </c>
      <c r="BW20" s="386">
        <f t="shared" si="15"/>
        <v>74.209879706390552</v>
      </c>
      <c r="BX20" s="193">
        <f t="shared" si="10"/>
        <v>-1744.0752499999999</v>
      </c>
      <c r="BY20" s="86"/>
      <c r="BZ20" s="86"/>
      <c r="CA20" s="86"/>
      <c r="CB20" s="86"/>
      <c r="CC20" s="86"/>
      <c r="CD20" s="86"/>
      <c r="CE20" s="86"/>
      <c r="CF20" s="86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  <c r="ALN20" s="147"/>
      <c r="ALO20" s="147"/>
      <c r="ALP20" s="147"/>
      <c r="ALQ20" s="147"/>
      <c r="ALR20" s="147"/>
      <c r="ALS20" s="147"/>
      <c r="ALT20" s="147"/>
    </row>
    <row r="21" spans="1:1008">
      <c r="A21" s="175" t="s">
        <v>74</v>
      </c>
      <c r="B21" s="199">
        <v>97</v>
      </c>
      <c r="C21" s="200">
        <v>95.537080000000003</v>
      </c>
      <c r="D21" s="52">
        <f t="shared" si="0"/>
        <v>98.491835051546389</v>
      </c>
      <c r="E21" s="208">
        <v>131</v>
      </c>
      <c r="F21" s="200">
        <v>140.935</v>
      </c>
      <c r="G21" s="229">
        <f t="shared" si="20"/>
        <v>107.58396946564885</v>
      </c>
      <c r="H21" s="208">
        <v>51</v>
      </c>
      <c r="I21" s="200">
        <v>8.8122299999999996</v>
      </c>
      <c r="J21" s="229">
        <f t="shared" si="2"/>
        <v>17.278882352941174</v>
      </c>
      <c r="K21" s="208">
        <v>70</v>
      </c>
      <c r="L21" s="200">
        <v>96.708079999999995</v>
      </c>
      <c r="M21" s="229">
        <f t="shared" si="3"/>
        <v>138.15439999999998</v>
      </c>
      <c r="N21" s="208">
        <v>212</v>
      </c>
      <c r="O21" s="200">
        <v>64.350999999999999</v>
      </c>
      <c r="P21" s="229">
        <f t="shared" si="4"/>
        <v>30.354245283018866</v>
      </c>
      <c r="Q21" s="229">
        <f t="shared" si="11"/>
        <v>161.05907999999999</v>
      </c>
      <c r="R21" s="219" t="s">
        <v>74</v>
      </c>
      <c r="S21" s="208"/>
      <c r="T21" s="200"/>
      <c r="U21" s="230"/>
      <c r="V21" s="160" t="s">
        <v>74</v>
      </c>
      <c r="W21" s="208"/>
      <c r="X21" s="200"/>
      <c r="Y21" s="208">
        <v>1</v>
      </c>
      <c r="Z21" s="268"/>
      <c r="AA21" s="229">
        <f t="shared" si="16"/>
        <v>0</v>
      </c>
      <c r="AB21" s="208">
        <v>187.36224000000001</v>
      </c>
      <c r="AC21" s="200">
        <v>123.52491999999999</v>
      </c>
      <c r="AD21" s="229">
        <f t="shared" si="5"/>
        <v>65.928396244622178</v>
      </c>
      <c r="AE21" s="224"/>
      <c r="AF21" s="236"/>
      <c r="AG21" s="242"/>
      <c r="AH21" s="200"/>
      <c r="AI21" s="242"/>
      <c r="AJ21" s="200"/>
      <c r="AK21" s="219" t="s">
        <v>74</v>
      </c>
      <c r="AL21" s="355">
        <f t="shared" si="17"/>
        <v>749.36224000000004</v>
      </c>
      <c r="AM21" s="353">
        <f t="shared" si="19"/>
        <v>529.86830999999995</v>
      </c>
      <c r="AN21" s="245">
        <f t="shared" si="12"/>
        <v>70.70923536259312</v>
      </c>
      <c r="AO21" s="56">
        <f t="shared" si="13"/>
        <v>-219.49393000000009</v>
      </c>
      <c r="AP21" s="154" t="s">
        <v>74</v>
      </c>
      <c r="AQ21" s="255">
        <v>799</v>
      </c>
      <c r="AR21" s="58">
        <v>634</v>
      </c>
      <c r="AS21" s="256">
        <f t="shared" si="14"/>
        <v>79.349186483103878</v>
      </c>
      <c r="AT21" s="59"/>
      <c r="AU21" s="260"/>
      <c r="AV21" s="263"/>
      <c r="AW21" s="97"/>
      <c r="AX21" s="187"/>
      <c r="AY21" s="266">
        <v>11</v>
      </c>
      <c r="AZ21" s="267">
        <v>6</v>
      </c>
      <c r="BA21" s="208">
        <v>2.2999999999999998</v>
      </c>
      <c r="BB21" s="268">
        <v>1.3</v>
      </c>
      <c r="BC21" s="208">
        <v>59.4</v>
      </c>
      <c r="BD21" s="271">
        <v>59.4</v>
      </c>
      <c r="BE21" s="279"/>
      <c r="BF21" s="280"/>
      <c r="BG21" s="75"/>
      <c r="BH21" s="219" t="s">
        <v>74</v>
      </c>
      <c r="BI21" s="279"/>
      <c r="BJ21" s="280"/>
      <c r="BK21" s="279"/>
      <c r="BL21" s="280"/>
      <c r="BM21" s="279"/>
      <c r="BN21" s="280"/>
      <c r="BO21" s="279"/>
      <c r="BP21" s="430"/>
      <c r="BQ21" s="436">
        <v>225</v>
      </c>
      <c r="BR21" s="437">
        <v>165</v>
      </c>
      <c r="BS21" s="432">
        <f t="shared" si="6"/>
        <v>1096.6999999999998</v>
      </c>
      <c r="BT21" s="385">
        <f t="shared" si="7"/>
        <v>865.69999999999993</v>
      </c>
      <c r="BU21" s="292">
        <f t="shared" si="8"/>
        <v>1846.0622399999997</v>
      </c>
      <c r="BV21" s="293">
        <f t="shared" si="9"/>
        <v>1395.5683099999999</v>
      </c>
      <c r="BW21" s="386">
        <f t="shared" si="15"/>
        <v>75.597034583189355</v>
      </c>
      <c r="BX21" s="193">
        <f t="shared" si="10"/>
        <v>-450.49392999999986</v>
      </c>
      <c r="BY21" s="86"/>
      <c r="BZ21" s="86"/>
      <c r="CA21" s="86"/>
      <c r="CB21" s="86"/>
      <c r="CC21" s="86"/>
      <c r="CD21" s="86"/>
      <c r="CE21" s="86"/>
      <c r="CF21" s="86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  <c r="ALN21" s="147"/>
      <c r="ALO21" s="147"/>
      <c r="ALP21" s="147"/>
      <c r="ALQ21" s="147"/>
      <c r="ALR21" s="147"/>
      <c r="ALS21" s="147"/>
      <c r="ALT21" s="147"/>
    </row>
    <row r="22" spans="1:1008" ht="12" thickBot="1">
      <c r="A22" s="178" t="s">
        <v>75</v>
      </c>
      <c r="B22" s="201">
        <v>116.6978</v>
      </c>
      <c r="C22" s="202">
        <v>86.902889999999999</v>
      </c>
      <c r="D22" s="391">
        <f t="shared" si="0"/>
        <v>74.468319025722849</v>
      </c>
      <c r="E22" s="210">
        <v>14</v>
      </c>
      <c r="F22" s="202">
        <v>87.374409999999997</v>
      </c>
      <c r="G22" s="356">
        <f t="shared" si="20"/>
        <v>624.10292857142849</v>
      </c>
      <c r="H22" s="210">
        <v>54</v>
      </c>
      <c r="I22" s="202">
        <v>13.826320000000001</v>
      </c>
      <c r="J22" s="356">
        <f t="shared" si="2"/>
        <v>25.604296296296297</v>
      </c>
      <c r="K22" s="216">
        <v>281</v>
      </c>
      <c r="L22" s="348">
        <v>90.386899999999997</v>
      </c>
      <c r="M22" s="356">
        <f t="shared" si="3"/>
        <v>32.166156583629892</v>
      </c>
      <c r="N22" s="216">
        <v>1</v>
      </c>
      <c r="O22" s="348">
        <v>1.9640000000000001E-2</v>
      </c>
      <c r="P22" s="356">
        <f t="shared" si="4"/>
        <v>1.9640000000000002</v>
      </c>
      <c r="Q22" s="356">
        <f t="shared" si="11"/>
        <v>90.406539999999993</v>
      </c>
      <c r="R22" s="220" t="s">
        <v>75</v>
      </c>
      <c r="S22" s="216"/>
      <c r="T22" s="349"/>
      <c r="U22" s="392"/>
      <c r="V22" s="163" t="s">
        <v>75</v>
      </c>
      <c r="W22" s="216"/>
      <c r="X22" s="349"/>
      <c r="Y22" s="232">
        <v>10</v>
      </c>
      <c r="Z22" s="351"/>
      <c r="AA22" s="229">
        <f t="shared" si="16"/>
        <v>0</v>
      </c>
      <c r="AB22" s="232">
        <v>293.7029</v>
      </c>
      <c r="AC22" s="349">
        <v>193.63378</v>
      </c>
      <c r="AD22" s="356">
        <f t="shared" si="5"/>
        <v>65.928453549488282</v>
      </c>
      <c r="AE22" s="237"/>
      <c r="AF22" s="238"/>
      <c r="AG22" s="393"/>
      <c r="AH22" s="348"/>
      <c r="AI22" s="393"/>
      <c r="AJ22" s="348"/>
      <c r="AK22" s="220" t="s">
        <v>75</v>
      </c>
      <c r="AL22" s="394">
        <f t="shared" si="17"/>
        <v>770.40070000000003</v>
      </c>
      <c r="AM22" s="353">
        <f t="shared" si="19"/>
        <v>472.14393999999999</v>
      </c>
      <c r="AN22" s="468">
        <f t="shared" si="12"/>
        <v>61.285502466443752</v>
      </c>
      <c r="AO22" s="95">
        <f t="shared" si="13"/>
        <v>-298.25676000000004</v>
      </c>
      <c r="AP22" s="395" t="s">
        <v>75</v>
      </c>
      <c r="AQ22" s="257">
        <v>1843</v>
      </c>
      <c r="AR22" s="122">
        <v>1464</v>
      </c>
      <c r="AS22" s="396">
        <f t="shared" si="14"/>
        <v>79.435702658708635</v>
      </c>
      <c r="AT22" s="397"/>
      <c r="AU22" s="398"/>
      <c r="AV22" s="264">
        <v>16</v>
      </c>
      <c r="AW22" s="126"/>
      <c r="AX22" s="399">
        <f t="shared" si="18"/>
        <v>0</v>
      </c>
      <c r="AY22" s="400">
        <v>20</v>
      </c>
      <c r="AZ22" s="401">
        <v>10</v>
      </c>
      <c r="BA22" s="210">
        <v>3.9</v>
      </c>
      <c r="BB22" s="269">
        <v>2.2000000000000002</v>
      </c>
      <c r="BC22" s="210">
        <v>59.4</v>
      </c>
      <c r="BD22" s="269">
        <v>43.292160000000003</v>
      </c>
      <c r="BE22" s="275"/>
      <c r="BF22" s="276"/>
      <c r="BG22" s="101"/>
      <c r="BH22" s="220" t="s">
        <v>75</v>
      </c>
      <c r="BI22" s="275"/>
      <c r="BJ22" s="276"/>
      <c r="BK22" s="275"/>
      <c r="BL22" s="276"/>
      <c r="BM22" s="275"/>
      <c r="BN22" s="276"/>
      <c r="BO22" s="275"/>
      <c r="BP22" s="431"/>
      <c r="BQ22" s="441">
        <v>37</v>
      </c>
      <c r="BR22" s="442">
        <v>27</v>
      </c>
      <c r="BS22" s="432">
        <f t="shared" si="6"/>
        <v>1979.3000000000002</v>
      </c>
      <c r="BT22" s="385">
        <f t="shared" si="7"/>
        <v>1546.49216</v>
      </c>
      <c r="BU22" s="402">
        <f t="shared" si="8"/>
        <v>2749.7007000000003</v>
      </c>
      <c r="BV22" s="403">
        <f t="shared" si="9"/>
        <v>2018.6360999999999</v>
      </c>
      <c r="BW22" s="498">
        <f t="shared" si="15"/>
        <v>73.412939088243306</v>
      </c>
      <c r="BX22" s="404">
        <f t="shared" si="10"/>
        <v>-731.06460000000038</v>
      </c>
      <c r="BY22" s="86"/>
      <c r="BZ22" s="86"/>
      <c r="CA22" s="86"/>
      <c r="CB22" s="86"/>
      <c r="CC22" s="86"/>
      <c r="CD22" s="86"/>
      <c r="CE22" s="86"/>
      <c r="CF22" s="86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  <c r="ALN22" s="147"/>
      <c r="ALO22" s="147"/>
      <c r="ALP22" s="147"/>
      <c r="ALQ22" s="147"/>
      <c r="ALR22" s="147"/>
      <c r="ALS22" s="147"/>
      <c r="ALT22" s="147"/>
    </row>
    <row r="23" spans="1:1008" ht="12" thickBot="1">
      <c r="A23" s="405" t="s">
        <v>16</v>
      </c>
      <c r="B23" s="406">
        <f>SUM(B9:B22)</f>
        <v>7397.8353900000002</v>
      </c>
      <c r="C23" s="407">
        <f>SUM(C9:C22)</f>
        <v>5664.9382299999997</v>
      </c>
      <c r="D23" s="408">
        <f t="shared" si="0"/>
        <v>76.575618831118646</v>
      </c>
      <c r="E23" s="409">
        <f>SUM(E9:E22)</f>
        <v>752.5</v>
      </c>
      <c r="F23" s="407">
        <f>SUM(F9:F22)</f>
        <v>796.5403399999999</v>
      </c>
      <c r="G23" s="410">
        <f t="shared" si="20"/>
        <v>105.8525368770764</v>
      </c>
      <c r="H23" s="411">
        <f>SUM(H9:H22)</f>
        <v>1149.9578999999999</v>
      </c>
      <c r="I23" s="407">
        <f>SUM(I9:I22)</f>
        <v>398.57882999999993</v>
      </c>
      <c r="J23" s="410">
        <f t="shared" si="2"/>
        <v>34.660297563936901</v>
      </c>
      <c r="K23" s="409">
        <f>SUM(K9:K22)</f>
        <v>7170.4850000000006</v>
      </c>
      <c r="L23" s="407">
        <f>SUM(L9:L22)</f>
        <v>3844.9616800000003</v>
      </c>
      <c r="M23" s="410">
        <f t="shared" si="3"/>
        <v>53.62205875892635</v>
      </c>
      <c r="N23" s="409">
        <f>SUM(N9:N22)</f>
        <v>1001</v>
      </c>
      <c r="O23" s="407">
        <f>SUM(O9:O22)</f>
        <v>871.03950999999995</v>
      </c>
      <c r="P23" s="410">
        <f t="shared" si="4"/>
        <v>87.016934065934066</v>
      </c>
      <c r="Q23" s="452">
        <f t="shared" si="11"/>
        <v>4716.00119</v>
      </c>
      <c r="R23" s="360" t="s">
        <v>16</v>
      </c>
      <c r="S23" s="406">
        <f>SUM(S9:S22)</f>
        <v>2008.7818199999999</v>
      </c>
      <c r="T23" s="407">
        <f>SUM(T9:T22)</f>
        <v>212.26508000000001</v>
      </c>
      <c r="U23" s="410"/>
      <c r="V23" s="412">
        <f>SUM(V9:V22)</f>
        <v>0</v>
      </c>
      <c r="W23" s="406">
        <f>SUM(W9:W22)</f>
        <v>243.58749</v>
      </c>
      <c r="X23" s="407">
        <f>SUM(X9:X22)</f>
        <v>54.9</v>
      </c>
      <c r="Y23" s="409">
        <f>SUM(Y9:Y22)</f>
        <v>111.5</v>
      </c>
      <c r="Z23" s="407">
        <f>SUM(Z9:Z22)</f>
        <v>62.490979999999993</v>
      </c>
      <c r="AA23" s="410">
        <f>Z23/Y23*100</f>
        <v>56.045721973094167</v>
      </c>
      <c r="AB23" s="406">
        <f>SUM(AB9:AB22)</f>
        <v>9295.0677100000012</v>
      </c>
      <c r="AC23" s="407">
        <f>SUM(AC9:AC22)</f>
        <v>6196.2795499999993</v>
      </c>
      <c r="AD23" s="410">
        <f t="shared" si="5"/>
        <v>66.662016279169194</v>
      </c>
      <c r="AE23" s="411">
        <f t="shared" ref="AE23:AM23" si="21">SUM(AE9:AE22)</f>
        <v>0</v>
      </c>
      <c r="AF23" s="413">
        <f t="shared" si="21"/>
        <v>12.700000000000001</v>
      </c>
      <c r="AG23" s="420">
        <f t="shared" si="21"/>
        <v>100</v>
      </c>
      <c r="AH23" s="414">
        <f t="shared" si="21"/>
        <v>100.00039</v>
      </c>
      <c r="AI23" s="420">
        <f t="shared" ref="AI23:AJ23" si="22">SUM(AI9:AI22)</f>
        <v>0</v>
      </c>
      <c r="AJ23" s="414">
        <f t="shared" si="22"/>
        <v>2.89</v>
      </c>
      <c r="AK23" s="360" t="s">
        <v>16</v>
      </c>
      <c r="AL23" s="415">
        <f t="shared" si="21"/>
        <v>29230.715309999996</v>
      </c>
      <c r="AM23" s="416">
        <f t="shared" si="21"/>
        <v>18217.584590000002</v>
      </c>
      <c r="AN23" s="469">
        <f t="shared" si="12"/>
        <v>62.323430668040004</v>
      </c>
      <c r="AO23" s="470">
        <f t="shared" si="13"/>
        <v>-11013.130719999994</v>
      </c>
      <c r="AP23" s="412">
        <f>SUM(AP9:AP22)</f>
        <v>0</v>
      </c>
      <c r="AQ23" s="420">
        <f>SUM(AQ9:AQ22)</f>
        <v>33743</v>
      </c>
      <c r="AR23" s="421">
        <f>SUM(AR9:AR22)</f>
        <v>26714</v>
      </c>
      <c r="AS23" s="422">
        <v>100</v>
      </c>
      <c r="AT23" s="423">
        <f>SUM(AT9:AT22)</f>
        <v>0</v>
      </c>
      <c r="AU23" s="419">
        <f>SUM(AU9:AU22)</f>
        <v>0</v>
      </c>
      <c r="AV23" s="411">
        <f>SUM(AV9:AV22)</f>
        <v>200</v>
      </c>
      <c r="AW23" s="424">
        <f>SUM(AW9:AW22)</f>
        <v>0</v>
      </c>
      <c r="AX23" s="425">
        <f t="shared" si="18"/>
        <v>0</v>
      </c>
      <c r="AY23" s="411">
        <f t="shared" ref="AY23:BF23" si="23">SUM(AY9:AY22)</f>
        <v>1144.5</v>
      </c>
      <c r="AZ23" s="414">
        <f t="shared" si="23"/>
        <v>598.5</v>
      </c>
      <c r="BA23" s="411">
        <f t="shared" si="23"/>
        <v>72.7</v>
      </c>
      <c r="BB23" s="414">
        <f t="shared" si="23"/>
        <v>40.950000000000003</v>
      </c>
      <c r="BC23" s="411">
        <f t="shared" si="23"/>
        <v>1248.2</v>
      </c>
      <c r="BD23" s="414">
        <f t="shared" si="23"/>
        <v>1032.10646</v>
      </c>
      <c r="BE23" s="411">
        <f t="shared" si="23"/>
        <v>3276</v>
      </c>
      <c r="BF23" s="414">
        <f t="shared" si="23"/>
        <v>0</v>
      </c>
      <c r="BG23" s="426"/>
      <c r="BH23" s="360" t="s">
        <v>16</v>
      </c>
      <c r="BI23" s="411">
        <f t="shared" ref="BI23:BV23" si="24">SUM(BI9:BI22)</f>
        <v>27</v>
      </c>
      <c r="BJ23" s="414">
        <f t="shared" si="24"/>
        <v>0</v>
      </c>
      <c r="BK23" s="411">
        <f t="shared" si="24"/>
        <v>448</v>
      </c>
      <c r="BL23" s="414">
        <f t="shared" si="24"/>
        <v>0</v>
      </c>
      <c r="BM23" s="411">
        <f t="shared" si="24"/>
        <v>1504</v>
      </c>
      <c r="BN23" s="414">
        <f t="shared" si="24"/>
        <v>1504</v>
      </c>
      <c r="BO23" s="411">
        <f t="shared" ref="BO23:BR23" si="25">SUM(BO9:BO22)</f>
        <v>2097</v>
      </c>
      <c r="BP23" s="434">
        <f t="shared" si="25"/>
        <v>2097</v>
      </c>
      <c r="BQ23" s="411">
        <f t="shared" si="25"/>
        <v>1140</v>
      </c>
      <c r="BR23" s="428">
        <f t="shared" si="25"/>
        <v>580</v>
      </c>
      <c r="BS23" s="423">
        <f t="shared" si="24"/>
        <v>44900.400000000009</v>
      </c>
      <c r="BT23" s="407">
        <f t="shared" si="24"/>
        <v>32566.556460000003</v>
      </c>
      <c r="BU23" s="450">
        <f t="shared" si="24"/>
        <v>74131.115310000008</v>
      </c>
      <c r="BV23" s="451">
        <f t="shared" si="24"/>
        <v>50784.141049999998</v>
      </c>
      <c r="BW23" s="499">
        <f>BV23/BU23*100</f>
        <v>68.505837039726032</v>
      </c>
      <c r="BX23" s="497">
        <f>SUM(BX9:BX22)</f>
        <v>-23346.974260000003</v>
      </c>
      <c r="BY23" s="86"/>
      <c r="BZ23" s="86"/>
      <c r="CA23" s="86"/>
      <c r="CB23" s="86"/>
      <c r="CC23" s="86"/>
      <c r="CD23" s="86"/>
      <c r="CE23" s="86"/>
      <c r="CF23" s="86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  <c r="ALQ23" s="147"/>
      <c r="ALR23" s="147"/>
      <c r="ALS23" s="147"/>
      <c r="ALT23" s="147"/>
    </row>
    <row r="24" spans="1:1008">
      <c r="AM24" s="164"/>
      <c r="BU24" s="165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  <c r="ALQ24" s="147"/>
      <c r="ALR24" s="147"/>
      <c r="ALS24" s="147"/>
      <c r="ALT24" s="147"/>
    </row>
    <row r="25" spans="1:1008">
      <c r="D25" s="166"/>
      <c r="E25" s="166"/>
      <c r="F25" s="166"/>
      <c r="G25" s="166"/>
      <c r="AL25" s="164"/>
      <c r="AM25" s="165"/>
      <c r="BU25" s="141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  <c r="ALQ25" s="147"/>
      <c r="ALR25" s="147"/>
      <c r="ALS25" s="147"/>
      <c r="ALT25" s="147"/>
    </row>
    <row r="26" spans="1:1008" ht="12.75">
      <c r="A26" s="1" t="s">
        <v>76</v>
      </c>
      <c r="C26" s="16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  <c r="ALQ26" s="147"/>
      <c r="ALR26" s="147"/>
      <c r="ALS26" s="147"/>
      <c r="ALT26" s="147"/>
    </row>
    <row r="27" spans="1:1008">
      <c r="B27" s="168"/>
      <c r="C27" s="168"/>
      <c r="E27" s="165"/>
      <c r="H27" s="168"/>
      <c r="I27" s="168"/>
      <c r="N27" s="168"/>
      <c r="O27" s="168"/>
      <c r="S27" s="168"/>
      <c r="W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M27" s="168"/>
      <c r="AN27" s="168"/>
      <c r="AU27" s="168"/>
      <c r="AV27" s="168"/>
      <c r="AW27" s="168"/>
      <c r="AX27" s="168"/>
      <c r="AY27" s="168"/>
      <c r="AZ27" s="168"/>
      <c r="BB27" s="168"/>
      <c r="BC27" s="168"/>
      <c r="BD27" s="168"/>
      <c r="BE27" s="168"/>
      <c r="BF27" s="168"/>
      <c r="BG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  <c r="ALQ27" s="147"/>
      <c r="ALR27" s="147"/>
      <c r="ALS27" s="147"/>
      <c r="ALT27" s="147"/>
    </row>
    <row r="28" spans="1:1008">
      <c r="C28" s="164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  <c r="ALQ28" s="147"/>
      <c r="ALR28" s="147"/>
      <c r="ALS28" s="147"/>
      <c r="ALT28" s="147"/>
    </row>
    <row r="29" spans="1:1008">
      <c r="C29" s="164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  <c r="ALQ29" s="147"/>
      <c r="ALR29" s="147"/>
      <c r="ALS29" s="147"/>
      <c r="ALT29" s="147"/>
    </row>
    <row r="30" spans="1:1008">
      <c r="C30" s="164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  <c r="ALQ30" s="147"/>
      <c r="ALR30" s="147"/>
      <c r="ALS30" s="147"/>
      <c r="ALT30" s="147"/>
    </row>
    <row r="31" spans="1:1008">
      <c r="C31" s="164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  <c r="ALQ31" s="147"/>
      <c r="ALR31" s="147"/>
      <c r="ALS31" s="147"/>
      <c r="ALT31" s="147"/>
    </row>
    <row r="32" spans="1:1008">
      <c r="C32" s="164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  <c r="ALN32" s="147"/>
      <c r="ALO32" s="147"/>
      <c r="ALP32" s="147"/>
      <c r="ALQ32" s="147"/>
      <c r="ALR32" s="147"/>
      <c r="ALS32" s="147"/>
      <c r="ALT32" s="147"/>
    </row>
    <row r="33" spans="3:3" s="147" customFormat="1">
      <c r="C33" s="164"/>
    </row>
    <row r="34" spans="3:3" s="147" customFormat="1">
      <c r="C34" s="164"/>
    </row>
    <row r="35" spans="3:3" s="147" customFormat="1">
      <c r="C35" s="164"/>
    </row>
    <row r="36" spans="3:3" s="147" customFormat="1">
      <c r="C36" s="164"/>
    </row>
    <row r="37" spans="3:3" s="147" customFormat="1">
      <c r="C37" s="164"/>
    </row>
    <row r="38" spans="3:3" s="147" customFormat="1">
      <c r="C38" s="164"/>
    </row>
    <row r="39" spans="3:3" s="147" customFormat="1">
      <c r="C39" s="164"/>
    </row>
    <row r="40" spans="3:3" s="147" customFormat="1">
      <c r="C40" s="164"/>
    </row>
    <row r="41" spans="3:3" s="147" customFormat="1">
      <c r="C41" s="164"/>
    </row>
    <row r="42" spans="3:3" s="147" customFormat="1">
      <c r="C42" s="164"/>
    </row>
    <row r="43" spans="3:3" s="147" customFormat="1">
      <c r="C43" s="169"/>
    </row>
  </sheetData>
  <mergeCells count="35">
    <mergeCell ref="BO6:BP7"/>
    <mergeCell ref="BQ6:BR7"/>
    <mergeCell ref="AQ6:AS7"/>
    <mergeCell ref="AT6:AU7"/>
    <mergeCell ref="AV6:AX7"/>
    <mergeCell ref="AY6:AZ7"/>
    <mergeCell ref="BI6:BJ7"/>
    <mergeCell ref="BK6:BL7"/>
    <mergeCell ref="BM6:BN7"/>
    <mergeCell ref="BA6:BB7"/>
    <mergeCell ref="BC6:BD7"/>
    <mergeCell ref="BE6:BF7"/>
    <mergeCell ref="AG6:AH7"/>
    <mergeCell ref="AP6:AP7"/>
    <mergeCell ref="AI6:AJ7"/>
    <mergeCell ref="S7:T7"/>
    <mergeCell ref="AB7:AC7"/>
    <mergeCell ref="AE7:AF7"/>
    <mergeCell ref="W6:X7"/>
    <mergeCell ref="A4:BW4"/>
    <mergeCell ref="B6:C6"/>
    <mergeCell ref="E6:F6"/>
    <mergeCell ref="H6:I6"/>
    <mergeCell ref="K6:L6"/>
    <mergeCell ref="N6:O6"/>
    <mergeCell ref="S6:T6"/>
    <mergeCell ref="Y6:Z7"/>
    <mergeCell ref="AB6:AC6"/>
    <mergeCell ref="AE6:AF6"/>
    <mergeCell ref="BS6:BT7"/>
    <mergeCell ref="B7:C7"/>
    <mergeCell ref="E7:F7"/>
    <mergeCell ref="H7:I7"/>
    <mergeCell ref="K7:L7"/>
    <mergeCell ref="N7:O7"/>
  </mergeCells>
  <pageMargins left="0.25" right="0.25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LT43"/>
  <sheetViews>
    <sheetView workbookViewId="0">
      <selection activeCell="H27" sqref="H27"/>
    </sheetView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7.625" style="146" customWidth="1"/>
    <col min="5" max="8" width="5.375" style="146" customWidth="1"/>
    <col min="9" max="9" width="6.125" style="146" customWidth="1"/>
    <col min="10" max="10" width="7.875" style="146" customWidth="1"/>
    <col min="11" max="11" width="5.75" style="146" customWidth="1"/>
    <col min="12" max="12" width="6.625" style="146" customWidth="1"/>
    <col min="13" max="13" width="8.625" style="146" customWidth="1"/>
    <col min="14" max="14" width="5.375" style="146" customWidth="1"/>
    <col min="15" max="15" width="7.125" style="146" customWidth="1"/>
    <col min="16" max="16" width="8.375" style="146" customWidth="1"/>
    <col min="17" max="17" width="4.5" style="146" customWidth="1"/>
    <col min="18" max="18" width="5.875" style="146" customWidth="1"/>
    <col min="19" max="19" width="7.625" style="146" customWidth="1"/>
    <col min="20" max="20" width="5.625" style="146" customWidth="1"/>
    <col min="21" max="21" width="10.375" style="146" customWidth="1"/>
    <col min="22" max="22" width="17.5" style="146" customWidth="1"/>
    <col min="23" max="23" width="9.125" style="146" customWidth="1"/>
    <col min="24" max="24" width="7.5" style="146" customWidth="1"/>
    <col min="25" max="25" width="4.875" style="146" customWidth="1"/>
    <col min="26" max="26" width="18.875" style="146" hidden="1" customWidth="1"/>
    <col min="27" max="27" width="5.625" style="146" customWidth="1"/>
    <col min="28" max="28" width="7.5" style="146" customWidth="1"/>
    <col min="29" max="29" width="6.375" style="146" customWidth="1"/>
    <col min="30" max="30" width="8.125" style="146" customWidth="1"/>
    <col min="31" max="31" width="7.75" style="146" customWidth="1"/>
    <col min="32" max="33" width="4.75" style="146" customWidth="1"/>
    <col min="34" max="34" width="5.875" style="146" customWidth="1"/>
    <col min="35" max="35" width="4.75" style="146" customWidth="1"/>
    <col min="36" max="36" width="5.5" style="146" customWidth="1"/>
    <col min="37" max="37" width="10.625" style="146" customWidth="1"/>
    <col min="38" max="38" width="10" style="146" customWidth="1"/>
    <col min="39" max="39" width="6.625" style="146" customWidth="1"/>
    <col min="40" max="40" width="7" style="146" customWidth="1"/>
    <col min="41" max="41" width="21.125" style="146" hidden="1" customWidth="1"/>
    <col min="42" max="42" width="15.75" style="146" customWidth="1"/>
    <col min="43" max="43" width="7.75" style="146" customWidth="1"/>
    <col min="44" max="44" width="5.75" style="146" customWidth="1"/>
    <col min="45" max="45" width="4.75" style="146" customWidth="1"/>
    <col min="46" max="46" width="4.625" style="146" hidden="1" customWidth="1"/>
    <col min="47" max="47" width="4.375" style="146" hidden="1" customWidth="1"/>
    <col min="48" max="50" width="6.125" style="146" customWidth="1"/>
    <col min="51" max="51" width="5.75" style="146" customWidth="1"/>
    <col min="52" max="54" width="5.125" style="146" customWidth="1"/>
    <col min="55" max="55" width="6.125" style="146" customWidth="1"/>
    <col min="56" max="56" width="6.625" style="146" customWidth="1"/>
    <col min="57" max="57" width="5.625" style="146" customWidth="1"/>
    <col min="58" max="58" width="4.75" style="146" customWidth="1"/>
    <col min="59" max="59" width="6" style="146" hidden="1" customWidth="1"/>
    <col min="60" max="60" width="5.625" style="146" customWidth="1"/>
    <col min="61" max="61" width="3.5" style="146" customWidth="1"/>
    <col min="62" max="62" width="5.625" style="146" customWidth="1"/>
    <col min="63" max="63" width="4.75" style="146" customWidth="1"/>
    <col min="64" max="64" width="5.625" style="146" customWidth="1"/>
    <col min="65" max="65" width="6.375" style="146" customWidth="1"/>
    <col min="66" max="66" width="18.75" style="146" customWidth="1"/>
    <col min="67" max="67" width="5.625" style="146" customWidth="1"/>
    <col min="68" max="70" width="6.375" style="146" customWidth="1"/>
    <col min="71" max="71" width="9.25" style="146" customWidth="1"/>
    <col min="72" max="72" width="8.875" style="146" customWidth="1"/>
    <col min="73" max="73" width="12" style="146" customWidth="1"/>
    <col min="74" max="74" width="11.875" style="146" customWidth="1"/>
    <col min="75" max="75" width="5.875" style="146" customWidth="1"/>
    <col min="76" max="76" width="8.75" style="146" customWidth="1"/>
    <col min="77" max="87" width="12.125" style="146" customWidth="1"/>
    <col min="88" max="88" width="12.5" style="146" customWidth="1"/>
    <col min="89" max="1008" width="8.5" style="146" customWidth="1"/>
    <col min="1009" max="1009" width="9" style="147" customWidth="1"/>
    <col min="1010" max="16384" width="9" style="147"/>
  </cols>
  <sheetData>
    <row r="1" spans="1:1008"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  <c r="ALN1" s="147"/>
      <c r="ALO1" s="147"/>
      <c r="ALP1" s="147"/>
      <c r="ALQ1" s="147"/>
      <c r="ALR1" s="147"/>
      <c r="ALS1" s="147"/>
      <c r="ALT1" s="147"/>
    </row>
    <row r="2" spans="1:1008"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  <c r="ALN2" s="147"/>
      <c r="ALO2" s="147"/>
      <c r="ALP2" s="147"/>
      <c r="ALQ2" s="147"/>
      <c r="ALR2" s="147"/>
      <c r="ALS2" s="147"/>
      <c r="ALT2" s="147"/>
    </row>
    <row r="3" spans="1:1008"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  <c r="ALN3" s="147"/>
      <c r="ALO3" s="147"/>
      <c r="ALP3" s="147"/>
      <c r="ALQ3" s="147"/>
      <c r="ALR3" s="147"/>
      <c r="ALS3" s="147"/>
      <c r="ALT3" s="147"/>
    </row>
    <row r="4" spans="1:1008">
      <c r="A4" s="682" t="s">
        <v>99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BO4" s="682"/>
      <c r="BP4" s="682"/>
      <c r="BQ4" s="682"/>
      <c r="BR4" s="682"/>
      <c r="BS4" s="682"/>
      <c r="BT4" s="682"/>
      <c r="BU4" s="682"/>
      <c r="BV4" s="682"/>
      <c r="BW4" s="682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  <c r="ALN4" s="147"/>
      <c r="ALO4" s="147"/>
      <c r="ALP4" s="147"/>
      <c r="ALQ4" s="147"/>
      <c r="ALR4" s="147"/>
      <c r="ALS4" s="147"/>
      <c r="ALT4" s="147"/>
    </row>
    <row r="5" spans="1:1008" ht="12" thickBot="1">
      <c r="A5" s="504"/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  <c r="AA5" s="504"/>
      <c r="AB5" s="504"/>
      <c r="AC5" s="504"/>
      <c r="AD5" s="504"/>
      <c r="AE5" s="504"/>
      <c r="AF5" s="504"/>
      <c r="AG5" s="504"/>
      <c r="AH5" s="504"/>
      <c r="AI5" s="504"/>
      <c r="AJ5" s="504"/>
      <c r="AK5" s="504"/>
      <c r="AL5" s="504"/>
      <c r="AM5" s="504"/>
      <c r="AN5" s="504"/>
      <c r="AO5" s="504"/>
      <c r="AP5" s="504"/>
      <c r="AQ5" s="504"/>
      <c r="AR5" s="504"/>
      <c r="AS5" s="504"/>
      <c r="AT5" s="504"/>
      <c r="AU5" s="504"/>
      <c r="AV5" s="504"/>
      <c r="AW5" s="504"/>
      <c r="AX5" s="504"/>
      <c r="AY5" s="504"/>
      <c r="AZ5" s="504"/>
      <c r="BA5" s="504"/>
      <c r="BB5" s="504"/>
      <c r="BC5" s="504"/>
      <c r="BD5" s="504"/>
      <c r="BE5" s="504"/>
      <c r="BF5" s="504"/>
      <c r="BG5" s="504"/>
      <c r="BH5" s="504"/>
      <c r="BI5" s="504"/>
      <c r="BJ5" s="504"/>
      <c r="BK5" s="504"/>
      <c r="BL5" s="504"/>
      <c r="BM5" s="504"/>
      <c r="BN5" s="504"/>
      <c r="BO5" s="504"/>
      <c r="BP5" s="504"/>
      <c r="BQ5" s="504"/>
      <c r="BR5" s="504"/>
      <c r="BS5" s="504"/>
      <c r="BT5" s="504"/>
      <c r="BU5" s="504"/>
      <c r="BV5" s="504"/>
      <c r="BW5" s="504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  <c r="ALN5" s="147"/>
      <c r="ALO5" s="147"/>
      <c r="ALP5" s="147"/>
      <c r="ALQ5" s="147"/>
      <c r="ALR5" s="147"/>
      <c r="ALS5" s="147"/>
      <c r="ALT5" s="147"/>
    </row>
    <row r="6" spans="1:1008" s="150" customFormat="1" ht="21.75">
      <c r="A6" s="170" t="s">
        <v>1</v>
      </c>
      <c r="B6" s="683" t="s">
        <v>2</v>
      </c>
      <c r="C6" s="684"/>
      <c r="D6" s="171" t="s">
        <v>3</v>
      </c>
      <c r="E6" s="514">
        <v>0.1</v>
      </c>
      <c r="F6" s="514">
        <v>0.15</v>
      </c>
      <c r="G6" s="171"/>
      <c r="H6" s="171"/>
      <c r="I6" s="683" t="s">
        <v>4</v>
      </c>
      <c r="J6" s="684"/>
      <c r="K6" s="183" t="s">
        <v>3</v>
      </c>
      <c r="L6" s="686" t="s">
        <v>5</v>
      </c>
      <c r="M6" s="691"/>
      <c r="N6" s="183" t="s">
        <v>3</v>
      </c>
      <c r="O6" s="686" t="s">
        <v>6</v>
      </c>
      <c r="P6" s="691"/>
      <c r="Q6" s="183" t="s">
        <v>3</v>
      </c>
      <c r="R6" s="686" t="s">
        <v>6</v>
      </c>
      <c r="S6" s="691"/>
      <c r="T6" s="183" t="s">
        <v>3</v>
      </c>
      <c r="U6" s="352" t="s">
        <v>97</v>
      </c>
      <c r="V6" s="217" t="s">
        <v>1</v>
      </c>
      <c r="W6" s="686" t="s">
        <v>8</v>
      </c>
      <c r="X6" s="691"/>
      <c r="Y6" s="183" t="s">
        <v>3</v>
      </c>
      <c r="Z6" s="171" t="s">
        <v>1</v>
      </c>
      <c r="AA6" s="674" t="s">
        <v>78</v>
      </c>
      <c r="AB6" s="675"/>
      <c r="AC6" s="183" t="s">
        <v>3</v>
      </c>
      <c r="AD6" s="686" t="s">
        <v>11</v>
      </c>
      <c r="AE6" s="691"/>
      <c r="AF6" s="183" t="s">
        <v>3</v>
      </c>
      <c r="AG6" s="686" t="s">
        <v>12</v>
      </c>
      <c r="AH6" s="691"/>
      <c r="AI6" s="674" t="s">
        <v>14</v>
      </c>
      <c r="AJ6" s="675"/>
      <c r="AK6" s="354" t="s">
        <v>16</v>
      </c>
      <c r="AL6" s="352" t="s">
        <v>16</v>
      </c>
      <c r="AM6" s="171" t="s">
        <v>3</v>
      </c>
      <c r="AN6" s="186" t="s">
        <v>17</v>
      </c>
      <c r="AO6" s="692" t="s">
        <v>1</v>
      </c>
      <c r="AP6" s="217" t="s">
        <v>1</v>
      </c>
      <c r="AQ6" s="678" t="s">
        <v>18</v>
      </c>
      <c r="AR6" s="694"/>
      <c r="AS6" s="679"/>
      <c r="AT6" s="669" t="s">
        <v>19</v>
      </c>
      <c r="AU6" s="670"/>
      <c r="AV6" s="655" t="s">
        <v>21</v>
      </c>
      <c r="AW6" s="673"/>
      <c r="AX6" s="656"/>
      <c r="AY6" s="674" t="s">
        <v>22</v>
      </c>
      <c r="AZ6" s="675"/>
      <c r="BA6" s="678" t="s">
        <v>23</v>
      </c>
      <c r="BB6" s="679"/>
      <c r="BC6" s="674" t="s">
        <v>24</v>
      </c>
      <c r="BD6" s="675"/>
      <c r="BE6" s="655" t="s">
        <v>79</v>
      </c>
      <c r="BF6" s="656"/>
      <c r="BG6" s="272"/>
      <c r="BH6" s="655" t="s">
        <v>83</v>
      </c>
      <c r="BI6" s="656"/>
      <c r="BJ6" s="655" t="s">
        <v>86</v>
      </c>
      <c r="BK6" s="656"/>
      <c r="BL6" s="655" t="s">
        <v>87</v>
      </c>
      <c r="BM6" s="656"/>
      <c r="BN6" s="217" t="s">
        <v>1</v>
      </c>
      <c r="BO6" s="655" t="s">
        <v>88</v>
      </c>
      <c r="BP6" s="656"/>
      <c r="BQ6" s="717" t="s">
        <v>34</v>
      </c>
      <c r="BR6" s="718"/>
      <c r="BS6" s="655" t="s">
        <v>36</v>
      </c>
      <c r="BT6" s="656"/>
      <c r="BU6" s="289" t="s">
        <v>16</v>
      </c>
      <c r="BV6" s="290" t="s">
        <v>16</v>
      </c>
      <c r="BW6" s="284" t="s">
        <v>37</v>
      </c>
      <c r="BX6" s="503"/>
      <c r="BY6" s="149"/>
      <c r="BZ6" s="149"/>
      <c r="CA6" s="149"/>
      <c r="CB6" s="149"/>
      <c r="CC6" s="149"/>
      <c r="CD6" s="149"/>
      <c r="CE6" s="149"/>
      <c r="CF6" s="149"/>
      <c r="CG6" s="147"/>
      <c r="CH6" s="147"/>
      <c r="CI6" s="147"/>
      <c r="CJ6" s="147"/>
      <c r="CK6" s="147"/>
      <c r="CL6" s="147"/>
      <c r="CM6" s="147"/>
      <c r="CN6" s="147"/>
      <c r="CO6" s="147"/>
    </row>
    <row r="7" spans="1:1008" s="150" customFormat="1" ht="12" thickBot="1">
      <c r="A7" s="173"/>
      <c r="B7" s="659" t="s">
        <v>38</v>
      </c>
      <c r="C7" s="660"/>
      <c r="D7" s="151" t="s">
        <v>39</v>
      </c>
      <c r="E7" s="151"/>
      <c r="F7" s="151"/>
      <c r="G7" s="151"/>
      <c r="H7" s="151"/>
      <c r="I7" s="659" t="s">
        <v>40</v>
      </c>
      <c r="J7" s="660"/>
      <c r="K7" s="184" t="s">
        <v>39</v>
      </c>
      <c r="L7" s="662" t="s">
        <v>38</v>
      </c>
      <c r="M7" s="715"/>
      <c r="N7" s="184" t="s">
        <v>39</v>
      </c>
      <c r="O7" s="664" t="s">
        <v>81</v>
      </c>
      <c r="P7" s="716"/>
      <c r="Q7" s="184" t="s">
        <v>39</v>
      </c>
      <c r="R7" s="664" t="s">
        <v>80</v>
      </c>
      <c r="S7" s="716"/>
      <c r="T7" s="184" t="s">
        <v>39</v>
      </c>
      <c r="U7" s="184" t="s">
        <v>98</v>
      </c>
      <c r="V7" s="218"/>
      <c r="W7" s="711" t="s">
        <v>44</v>
      </c>
      <c r="X7" s="712"/>
      <c r="Y7" s="254" t="s">
        <v>39</v>
      </c>
      <c r="Z7" s="152"/>
      <c r="AA7" s="701"/>
      <c r="AB7" s="702"/>
      <c r="AC7" s="254" t="s">
        <v>39</v>
      </c>
      <c r="AD7" s="713"/>
      <c r="AE7" s="714"/>
      <c r="AF7" s="254" t="s">
        <v>39</v>
      </c>
      <c r="AG7" s="667"/>
      <c r="AH7" s="696"/>
      <c r="AI7" s="676"/>
      <c r="AJ7" s="677"/>
      <c r="AK7" s="358" t="s">
        <v>47</v>
      </c>
      <c r="AL7" s="254" t="s">
        <v>47</v>
      </c>
      <c r="AM7" s="359" t="s">
        <v>39</v>
      </c>
      <c r="AN7" s="161" t="s">
        <v>48</v>
      </c>
      <c r="AO7" s="693"/>
      <c r="AP7" s="363"/>
      <c r="AQ7" s="705"/>
      <c r="AR7" s="706"/>
      <c r="AS7" s="707"/>
      <c r="AT7" s="708"/>
      <c r="AU7" s="709"/>
      <c r="AV7" s="703"/>
      <c r="AW7" s="710"/>
      <c r="AX7" s="704"/>
      <c r="AY7" s="701"/>
      <c r="AZ7" s="702"/>
      <c r="BA7" s="705"/>
      <c r="BB7" s="707"/>
      <c r="BC7" s="701"/>
      <c r="BD7" s="702"/>
      <c r="BE7" s="703"/>
      <c r="BF7" s="704"/>
      <c r="BG7" s="273"/>
      <c r="BH7" s="703"/>
      <c r="BI7" s="704"/>
      <c r="BJ7" s="703"/>
      <c r="BK7" s="704"/>
      <c r="BL7" s="703"/>
      <c r="BM7" s="704"/>
      <c r="BN7" s="363"/>
      <c r="BO7" s="703"/>
      <c r="BP7" s="704"/>
      <c r="BQ7" s="719"/>
      <c r="BR7" s="720"/>
      <c r="BS7" s="703"/>
      <c r="BT7" s="704"/>
      <c r="BU7" s="275" t="s">
        <v>49</v>
      </c>
      <c r="BV7" s="281" t="s">
        <v>49</v>
      </c>
      <c r="BW7" s="383" t="s">
        <v>3</v>
      </c>
      <c r="BX7" s="505" t="s">
        <v>50</v>
      </c>
      <c r="BY7" s="149"/>
      <c r="BZ7" s="149"/>
      <c r="CA7" s="149"/>
      <c r="CB7" s="149"/>
      <c r="CC7" s="149"/>
      <c r="CD7" s="149"/>
      <c r="CE7" s="149"/>
      <c r="CF7" s="149"/>
      <c r="CG7" s="147"/>
      <c r="CH7" s="147"/>
      <c r="CI7" s="147"/>
      <c r="CJ7" s="147"/>
      <c r="CK7" s="147"/>
      <c r="CL7" s="147"/>
      <c r="CM7" s="147"/>
      <c r="CN7" s="147"/>
      <c r="CO7" s="147"/>
    </row>
    <row r="8" spans="1:1008" s="150" customFormat="1" ht="12" thickBot="1">
      <c r="A8" s="175"/>
      <c r="B8" s="500" t="s">
        <v>51</v>
      </c>
      <c r="C8" s="501" t="s">
        <v>52</v>
      </c>
      <c r="D8" s="156" t="s">
        <v>53</v>
      </c>
      <c r="E8" s="151"/>
      <c r="F8" s="151"/>
      <c r="G8" s="151"/>
      <c r="H8" s="151"/>
      <c r="I8" s="500" t="s">
        <v>54</v>
      </c>
      <c r="J8" s="501" t="s">
        <v>52</v>
      </c>
      <c r="K8" s="185" t="s">
        <v>53</v>
      </c>
      <c r="L8" s="214" t="s">
        <v>54</v>
      </c>
      <c r="M8" s="234" t="s">
        <v>52</v>
      </c>
      <c r="N8" s="185" t="s">
        <v>53</v>
      </c>
      <c r="O8" s="500" t="s">
        <v>54</v>
      </c>
      <c r="P8" s="501" t="s">
        <v>52</v>
      </c>
      <c r="Q8" s="185" t="s">
        <v>53</v>
      </c>
      <c r="R8" s="500" t="s">
        <v>54</v>
      </c>
      <c r="S8" s="501" t="s">
        <v>52</v>
      </c>
      <c r="T8" s="185" t="s">
        <v>53</v>
      </c>
      <c r="U8" s="185" t="s">
        <v>52</v>
      </c>
      <c r="V8" s="219"/>
      <c r="W8" s="343" t="s">
        <v>54</v>
      </c>
      <c r="X8" s="345" t="s">
        <v>52</v>
      </c>
      <c r="Y8" s="346" t="s">
        <v>53</v>
      </c>
      <c r="Z8" s="160"/>
      <c r="AA8" s="343" t="s">
        <v>54</v>
      </c>
      <c r="AB8" s="345" t="s">
        <v>52</v>
      </c>
      <c r="AC8" s="346" t="s">
        <v>55</v>
      </c>
      <c r="AD8" s="343" t="s">
        <v>54</v>
      </c>
      <c r="AE8" s="345" t="s">
        <v>52</v>
      </c>
      <c r="AF8" s="346" t="s">
        <v>55</v>
      </c>
      <c r="AG8" s="233" t="s">
        <v>56</v>
      </c>
      <c r="AH8" s="234" t="s">
        <v>52</v>
      </c>
      <c r="AI8" s="233" t="s">
        <v>56</v>
      </c>
      <c r="AJ8" s="234" t="s">
        <v>52</v>
      </c>
      <c r="AK8" s="360" t="s">
        <v>57</v>
      </c>
      <c r="AL8" s="361" t="s">
        <v>52</v>
      </c>
      <c r="AM8" s="362" t="s">
        <v>53</v>
      </c>
      <c r="AN8" s="344" t="s">
        <v>58</v>
      </c>
      <c r="AO8" s="357"/>
      <c r="AP8" s="369"/>
      <c r="AQ8" s="370" t="s">
        <v>56</v>
      </c>
      <c r="AR8" s="371" t="s">
        <v>52</v>
      </c>
      <c r="AS8" s="346" t="s">
        <v>3</v>
      </c>
      <c r="AT8" s="372" t="s">
        <v>56</v>
      </c>
      <c r="AU8" s="373" t="s">
        <v>52</v>
      </c>
      <c r="AV8" s="370" t="s">
        <v>56</v>
      </c>
      <c r="AW8" s="371" t="s">
        <v>52</v>
      </c>
      <c r="AX8" s="344" t="s">
        <v>3</v>
      </c>
      <c r="AY8" s="370" t="s">
        <v>56</v>
      </c>
      <c r="AZ8" s="344" t="s">
        <v>52</v>
      </c>
      <c r="BA8" s="370" t="s">
        <v>56</v>
      </c>
      <c r="BB8" s="344" t="s">
        <v>52</v>
      </c>
      <c r="BC8" s="370" t="s">
        <v>56</v>
      </c>
      <c r="BD8" s="346" t="s">
        <v>52</v>
      </c>
      <c r="BE8" s="379" t="s">
        <v>56</v>
      </c>
      <c r="BF8" s="380" t="s">
        <v>52</v>
      </c>
      <c r="BG8" s="381"/>
      <c r="BH8" s="379" t="s">
        <v>56</v>
      </c>
      <c r="BI8" s="380" t="s">
        <v>52</v>
      </c>
      <c r="BJ8" s="382" t="s">
        <v>56</v>
      </c>
      <c r="BK8" s="388" t="s">
        <v>52</v>
      </c>
      <c r="BL8" s="379" t="s">
        <v>56</v>
      </c>
      <c r="BM8" s="380" t="s">
        <v>52</v>
      </c>
      <c r="BN8" s="369"/>
      <c r="BO8" s="379" t="s">
        <v>56</v>
      </c>
      <c r="BP8" s="433" t="s">
        <v>52</v>
      </c>
      <c r="BQ8" s="440" t="s">
        <v>56</v>
      </c>
      <c r="BR8" s="388" t="s">
        <v>52</v>
      </c>
      <c r="BS8" s="435" t="s">
        <v>56</v>
      </c>
      <c r="BT8" s="388" t="s">
        <v>52</v>
      </c>
      <c r="BU8" s="379" t="s">
        <v>56</v>
      </c>
      <c r="BV8" s="388" t="s">
        <v>52</v>
      </c>
      <c r="BW8" s="389"/>
      <c r="BX8" s="390"/>
      <c r="CG8" s="147"/>
      <c r="CH8" s="147"/>
      <c r="CI8" s="147"/>
      <c r="CJ8" s="147"/>
      <c r="CK8" s="147"/>
      <c r="CL8" s="147"/>
      <c r="CM8" s="147"/>
      <c r="CN8" s="147"/>
      <c r="CO8" s="147"/>
    </row>
    <row r="9" spans="1:1008">
      <c r="A9" s="173" t="s">
        <v>59</v>
      </c>
      <c r="B9" s="197">
        <v>4106</v>
      </c>
      <c r="C9" s="198">
        <v>1972.3084200000001</v>
      </c>
      <c r="D9" s="52">
        <f t="shared" ref="D9:D23" si="0">C9/B9*100</f>
        <v>48.034788602045786</v>
      </c>
      <c r="E9" s="52">
        <f>C9*55%/45%</f>
        <v>2410.5991800000002</v>
      </c>
      <c r="F9" s="52">
        <f>E9*15%/10%</f>
        <v>3615.8987699999998</v>
      </c>
      <c r="G9" s="52"/>
      <c r="H9" s="52"/>
      <c r="I9" s="207">
        <v>21</v>
      </c>
      <c r="J9" s="198">
        <v>145.14161999999999</v>
      </c>
      <c r="K9" s="229">
        <f t="shared" ref="K9:K16" si="1">J9/I9*100</f>
        <v>691.15057142857142</v>
      </c>
      <c r="L9" s="207">
        <v>510</v>
      </c>
      <c r="M9" s="198">
        <v>58.638010000000001</v>
      </c>
      <c r="N9" s="229">
        <f t="shared" ref="N9:N23" si="2">M9/L9*100</f>
        <v>11.497649019607843</v>
      </c>
      <c r="O9" s="207">
        <v>821</v>
      </c>
      <c r="P9" s="198">
        <v>504.98635999999999</v>
      </c>
      <c r="Q9" s="229">
        <f t="shared" ref="Q9:Q23" si="3">P9/O9*100</f>
        <v>61.508691839220461</v>
      </c>
      <c r="R9" s="207">
        <v>349</v>
      </c>
      <c r="S9" s="198">
        <v>247.44855000000001</v>
      </c>
      <c r="T9" s="229">
        <f t="shared" ref="T9:T23" si="4">S9/R9*100</f>
        <v>70.902163323782247</v>
      </c>
      <c r="U9" s="229">
        <f>P9+S9</f>
        <v>752.43490999999995</v>
      </c>
      <c r="V9" s="218" t="s">
        <v>59</v>
      </c>
      <c r="W9" s="207"/>
      <c r="X9" s="198">
        <v>5.0709999999999997</v>
      </c>
      <c r="Y9" s="229"/>
      <c r="Z9" s="152" t="s">
        <v>60</v>
      </c>
      <c r="AA9" s="207"/>
      <c r="AB9" s="350"/>
      <c r="AC9" s="229"/>
      <c r="AD9" s="207">
        <v>1511.9386300000001</v>
      </c>
      <c r="AE9" s="198">
        <v>685.50393999999994</v>
      </c>
      <c r="AF9" s="229">
        <f t="shared" ref="AF9:AF23" si="5">AE9/AD9*100</f>
        <v>45.339402433285265</v>
      </c>
      <c r="AG9" s="207"/>
      <c r="AH9" s="198"/>
      <c r="AI9" s="235"/>
      <c r="AJ9" s="240"/>
      <c r="AK9" s="355">
        <f t="shared" ref="AK9:AK22" si="6">B9+I9+L9+O9+R9+W9+AA9+AD9+AG9+AI9</f>
        <v>7318.9386300000006</v>
      </c>
      <c r="AL9" s="353">
        <f t="shared" ref="AL9:AL22" si="7">C9+J9+M9+P9+S9+X9+AB9+AE9+AH9+AJ9</f>
        <v>3619.0979000000002</v>
      </c>
      <c r="AM9" s="245">
        <v>92.719950040545797</v>
      </c>
      <c r="AN9" s="56">
        <v>-632.82918999999902</v>
      </c>
      <c r="AO9" s="154" t="s">
        <v>60</v>
      </c>
      <c r="AP9" s="218" t="s">
        <v>59</v>
      </c>
      <c r="AQ9" s="364">
        <v>8402</v>
      </c>
      <c r="AR9" s="365">
        <v>4270</v>
      </c>
      <c r="AS9" s="366">
        <f>AR9/AQ9*100</f>
        <v>50.821233039752443</v>
      </c>
      <c r="AT9" s="367"/>
      <c r="AU9" s="368"/>
      <c r="AV9" s="262"/>
      <c r="AW9" s="64"/>
      <c r="AX9" s="187"/>
      <c r="AY9" s="374">
        <v>809.5</v>
      </c>
      <c r="AZ9" s="375">
        <v>283</v>
      </c>
      <c r="BA9" s="502"/>
      <c r="BB9" s="506"/>
      <c r="BC9" s="207">
        <v>297.60000000000002</v>
      </c>
      <c r="BD9" s="376">
        <v>297.60000000000002</v>
      </c>
      <c r="BE9" s="377">
        <v>3276</v>
      </c>
      <c r="BF9" s="378"/>
      <c r="BG9" s="77"/>
      <c r="BH9" s="377"/>
      <c r="BI9" s="378"/>
      <c r="BJ9" s="377">
        <v>268</v>
      </c>
      <c r="BK9" s="378"/>
      <c r="BL9" s="377">
        <v>1504</v>
      </c>
      <c r="BM9" s="378">
        <v>1504</v>
      </c>
      <c r="BN9" s="218" t="s">
        <v>59</v>
      </c>
      <c r="BO9" s="377"/>
      <c r="BP9" s="429"/>
      <c r="BQ9" s="438">
        <v>207</v>
      </c>
      <c r="BR9" s="439">
        <v>27</v>
      </c>
      <c r="BS9" s="432">
        <f>AQ9+AV9+AY9+BA9+BC9+BE9+BJ9+BL9+BO9+BQ9+BH9</f>
        <v>14764.1</v>
      </c>
      <c r="BT9" s="385">
        <f>AR9+AW9+AZ9+BB9+BD9+BF9+BI9+BK9+BM9+BP9+BR9</f>
        <v>6381.6</v>
      </c>
      <c r="BU9" s="292">
        <f t="shared" ref="BU9:BV22" si="8">AK9+BS9</f>
        <v>22083.038630000003</v>
      </c>
      <c r="BV9" s="293">
        <f t="shared" si="8"/>
        <v>10000.697900000001</v>
      </c>
      <c r="BW9" s="386">
        <v>98.163786759973206</v>
      </c>
      <c r="BX9" s="387">
        <f t="shared" ref="BX9:BX22" si="9">BV9-BU9</f>
        <v>-12082.340730000002</v>
      </c>
      <c r="BY9" s="86"/>
      <c r="BZ9" s="86"/>
      <c r="CA9" s="86"/>
      <c r="CB9" s="86"/>
      <c r="CC9" s="86"/>
      <c r="CD9" s="86"/>
      <c r="CE9" s="86"/>
      <c r="CF9" s="86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  <c r="ALQ9" s="147"/>
      <c r="ALR9" s="147"/>
      <c r="ALS9" s="147"/>
      <c r="ALT9" s="147"/>
    </row>
    <row r="10" spans="1:1008">
      <c r="A10" s="175" t="s">
        <v>61</v>
      </c>
      <c r="B10" s="199">
        <v>92</v>
      </c>
      <c r="C10" s="200">
        <v>21.461490000000001</v>
      </c>
      <c r="D10" s="52">
        <f t="shared" si="0"/>
        <v>23.327706521739131</v>
      </c>
      <c r="E10" s="52">
        <f t="shared" ref="E10:E23" si="10">C10*55%/45%</f>
        <v>26.230710000000002</v>
      </c>
      <c r="F10" s="52">
        <f t="shared" ref="F10:F23" si="11">E10*15%/10%</f>
        <v>39.346064999999996</v>
      </c>
      <c r="G10" s="52"/>
      <c r="H10" s="52"/>
      <c r="I10" s="208">
        <v>78.599999999999994</v>
      </c>
      <c r="J10" s="200">
        <v>10.641500000000001</v>
      </c>
      <c r="K10" s="229">
        <f t="shared" si="1"/>
        <v>13.538804071246821</v>
      </c>
      <c r="L10" s="208">
        <v>10</v>
      </c>
      <c r="M10" s="347">
        <v>1.0799300000000001</v>
      </c>
      <c r="N10" s="229">
        <f t="shared" si="2"/>
        <v>10.799300000000001</v>
      </c>
      <c r="O10" s="208">
        <v>579</v>
      </c>
      <c r="P10" s="200">
        <v>68.270759999999996</v>
      </c>
      <c r="Q10" s="229">
        <f t="shared" si="3"/>
        <v>11.791150259067356</v>
      </c>
      <c r="R10" s="208"/>
      <c r="S10" s="200"/>
      <c r="T10" s="229"/>
      <c r="U10" s="229">
        <f t="shared" ref="U10:U23" si="12">P10+S10</f>
        <v>68.270759999999996</v>
      </c>
      <c r="V10" s="219" t="s">
        <v>61</v>
      </c>
      <c r="W10" s="208"/>
      <c r="X10" s="200"/>
      <c r="Y10" s="230"/>
      <c r="Z10" s="160" t="s">
        <v>61</v>
      </c>
      <c r="AA10" s="208">
        <v>6</v>
      </c>
      <c r="AB10" s="268">
        <v>2</v>
      </c>
      <c r="AC10" s="229"/>
      <c r="AD10" s="208">
        <v>465.87371000000002</v>
      </c>
      <c r="AE10" s="200">
        <v>197.7002</v>
      </c>
      <c r="AF10" s="229">
        <f t="shared" si="5"/>
        <v>42.436436260805529</v>
      </c>
      <c r="AG10" s="235"/>
      <c r="AH10" s="236"/>
      <c r="AI10" s="241"/>
      <c r="AJ10" s="236"/>
      <c r="AK10" s="355">
        <f t="shared" si="6"/>
        <v>1231.47371</v>
      </c>
      <c r="AL10" s="353">
        <f t="shared" si="7"/>
        <v>301.15387999999996</v>
      </c>
      <c r="AM10" s="246">
        <v>47.702426680010497</v>
      </c>
      <c r="AN10" s="95">
        <v>-803.70439999999996</v>
      </c>
      <c r="AO10" s="154" t="s">
        <v>61</v>
      </c>
      <c r="AP10" s="219" t="s">
        <v>61</v>
      </c>
      <c r="AQ10" s="255">
        <v>1149</v>
      </c>
      <c r="AR10" s="58">
        <v>580</v>
      </c>
      <c r="AS10" s="256">
        <f t="shared" ref="AS10:AS22" si="13">AR10/AQ10*100</f>
        <v>50.478677110530903</v>
      </c>
      <c r="AT10" s="59"/>
      <c r="AU10" s="260"/>
      <c r="AV10" s="263"/>
      <c r="AW10" s="97"/>
      <c r="AX10" s="187"/>
      <c r="AY10" s="266">
        <v>16</v>
      </c>
      <c r="AZ10" s="267">
        <v>8</v>
      </c>
      <c r="BA10" s="208">
        <v>2.2999999999999998</v>
      </c>
      <c r="BB10" s="268">
        <v>1.3</v>
      </c>
      <c r="BC10" s="208">
        <v>59.4</v>
      </c>
      <c r="BD10" s="271">
        <v>59.4</v>
      </c>
      <c r="BE10" s="279"/>
      <c r="BF10" s="280"/>
      <c r="BG10" s="75"/>
      <c r="BH10" s="279"/>
      <c r="BI10" s="280"/>
      <c r="BJ10" s="279"/>
      <c r="BK10" s="280"/>
      <c r="BL10" s="279"/>
      <c r="BM10" s="280"/>
      <c r="BN10" s="219" t="s">
        <v>61</v>
      </c>
      <c r="BO10" s="279"/>
      <c r="BP10" s="430"/>
      <c r="BQ10" s="436">
        <v>93</v>
      </c>
      <c r="BR10" s="437">
        <v>23</v>
      </c>
      <c r="BS10" s="432">
        <f t="shared" ref="BS10:BS22" si="14">AQ10+AV10+AY10+BA10+BC10+BE10+BJ10+BL10+BO10+BQ10+BH10</f>
        <v>1319.7</v>
      </c>
      <c r="BT10" s="385">
        <f t="shared" ref="BT10:BT22" si="15">AR10+AW10+AZ10+BB10+BD10+BF10+BI10+BK10+BM10+BP10+BR10</f>
        <v>671.69999999999993</v>
      </c>
      <c r="BU10" s="292">
        <f t="shared" si="8"/>
        <v>2551.17371</v>
      </c>
      <c r="BV10" s="293">
        <f t="shared" si="8"/>
        <v>972.85387999999989</v>
      </c>
      <c r="BW10" s="286">
        <v>71.781934568292598</v>
      </c>
      <c r="BX10" s="193">
        <f t="shared" si="9"/>
        <v>-1578.3198300000001</v>
      </c>
      <c r="BY10" s="86"/>
      <c r="BZ10" s="86"/>
      <c r="CA10" s="86"/>
      <c r="CB10" s="86"/>
      <c r="CC10" s="86"/>
      <c r="CD10" s="86"/>
      <c r="CE10" s="86"/>
      <c r="CF10" s="86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  <c r="ALQ10" s="147"/>
      <c r="ALR10" s="147"/>
      <c r="ALS10" s="147"/>
      <c r="ALT10" s="147"/>
    </row>
    <row r="11" spans="1:1008">
      <c r="A11" s="175" t="s">
        <v>62</v>
      </c>
      <c r="B11" s="460">
        <v>197.88579999999999</v>
      </c>
      <c r="C11" s="200">
        <v>117.65994000000001</v>
      </c>
      <c r="D11" s="52">
        <f t="shared" si="0"/>
        <v>59.45850586550425</v>
      </c>
      <c r="E11" s="52">
        <f t="shared" si="10"/>
        <v>143.80659333333335</v>
      </c>
      <c r="F11" s="52">
        <f t="shared" si="11"/>
        <v>215.70989</v>
      </c>
      <c r="G11" s="52"/>
      <c r="H11" s="52"/>
      <c r="I11" s="208">
        <v>1</v>
      </c>
      <c r="J11" s="200">
        <v>6.141</v>
      </c>
      <c r="K11" s="229">
        <f t="shared" si="1"/>
        <v>614.1</v>
      </c>
      <c r="L11" s="208">
        <v>37</v>
      </c>
      <c r="M11" s="200">
        <v>9.2894400000000008</v>
      </c>
      <c r="N11" s="229">
        <f t="shared" si="2"/>
        <v>25.106594594594593</v>
      </c>
      <c r="O11" s="208">
        <v>498</v>
      </c>
      <c r="P11" s="200">
        <v>179.80049</v>
      </c>
      <c r="Q11" s="229">
        <f t="shared" si="3"/>
        <v>36.104516064257027</v>
      </c>
      <c r="R11" s="208">
        <v>37</v>
      </c>
      <c r="S11" s="200">
        <v>1.7423999999999999</v>
      </c>
      <c r="T11" s="229">
        <f t="shared" si="4"/>
        <v>4.7091891891891891</v>
      </c>
      <c r="U11" s="229">
        <f t="shared" si="12"/>
        <v>181.54289</v>
      </c>
      <c r="V11" s="219" t="s">
        <v>62</v>
      </c>
      <c r="W11" s="208">
        <v>174</v>
      </c>
      <c r="X11" s="200">
        <v>8.6</v>
      </c>
      <c r="Y11" s="229"/>
      <c r="Z11" s="160" t="s">
        <v>62</v>
      </c>
      <c r="AA11" s="208">
        <v>5</v>
      </c>
      <c r="AB11" s="268">
        <v>3.84</v>
      </c>
      <c r="AC11" s="229">
        <f>AB11/AA11*100</f>
        <v>76.8</v>
      </c>
      <c r="AD11" s="208">
        <v>572.21442999999999</v>
      </c>
      <c r="AE11" s="200">
        <v>242.82741999999999</v>
      </c>
      <c r="AF11" s="229">
        <f t="shared" si="5"/>
        <v>42.436437682985378</v>
      </c>
      <c r="AG11" s="223"/>
      <c r="AH11" s="236">
        <v>0.3</v>
      </c>
      <c r="AI11" s="241"/>
      <c r="AJ11" s="236"/>
      <c r="AK11" s="355">
        <f t="shared" si="6"/>
        <v>1522.10023</v>
      </c>
      <c r="AL11" s="353">
        <f t="shared" si="7"/>
        <v>570.2006899999999</v>
      </c>
      <c r="AM11" s="246">
        <v>100.54190186352</v>
      </c>
      <c r="AN11" s="57">
        <v>8.4740500000004904</v>
      </c>
      <c r="AO11" s="154" t="s">
        <v>62</v>
      </c>
      <c r="AP11" s="219" t="s">
        <v>62</v>
      </c>
      <c r="AQ11" s="255">
        <v>1506</v>
      </c>
      <c r="AR11" s="58">
        <v>735</v>
      </c>
      <c r="AS11" s="256">
        <f t="shared" si="13"/>
        <v>48.804780876494021</v>
      </c>
      <c r="AT11" s="59"/>
      <c r="AU11" s="260"/>
      <c r="AV11" s="263"/>
      <c r="AW11" s="97"/>
      <c r="AX11" s="187"/>
      <c r="AY11" s="266">
        <v>25</v>
      </c>
      <c r="AZ11" s="267">
        <v>13</v>
      </c>
      <c r="BA11" s="208">
        <v>6</v>
      </c>
      <c r="BB11" s="268">
        <v>3.4</v>
      </c>
      <c r="BC11" s="210">
        <v>59.4</v>
      </c>
      <c r="BD11" s="271">
        <v>59.4</v>
      </c>
      <c r="BE11" s="279"/>
      <c r="BF11" s="280"/>
      <c r="BG11" s="75"/>
      <c r="BH11" s="279">
        <v>9</v>
      </c>
      <c r="BI11" s="280"/>
      <c r="BJ11" s="279"/>
      <c r="BK11" s="280"/>
      <c r="BL11" s="279"/>
      <c r="BM11" s="280"/>
      <c r="BN11" s="219" t="s">
        <v>62</v>
      </c>
      <c r="BO11" s="279"/>
      <c r="BP11" s="430"/>
      <c r="BQ11" s="436">
        <v>15</v>
      </c>
      <c r="BR11" s="437">
        <v>15</v>
      </c>
      <c r="BS11" s="432">
        <f t="shared" si="14"/>
        <v>1620.4</v>
      </c>
      <c r="BT11" s="385">
        <f t="shared" si="15"/>
        <v>825.8</v>
      </c>
      <c r="BU11" s="292">
        <f t="shared" si="8"/>
        <v>3142.5002300000001</v>
      </c>
      <c r="BV11" s="293">
        <f t="shared" si="8"/>
        <v>1396.0006899999998</v>
      </c>
      <c r="BW11" s="286">
        <v>100.080230971342</v>
      </c>
      <c r="BX11" s="193">
        <f t="shared" si="9"/>
        <v>-1746.4995400000003</v>
      </c>
      <c r="BY11" s="86"/>
      <c r="BZ11" s="86"/>
      <c r="CA11" s="86"/>
      <c r="CB11" s="86"/>
      <c r="CC11" s="86"/>
      <c r="CD11" s="86"/>
      <c r="CE11" s="86"/>
      <c r="CF11" s="86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  <c r="ALQ11" s="147"/>
      <c r="ALR11" s="147"/>
      <c r="ALS11" s="147"/>
      <c r="ALT11" s="147"/>
    </row>
    <row r="12" spans="1:1008">
      <c r="A12" s="175" t="s">
        <v>63</v>
      </c>
      <c r="B12" s="199">
        <v>951.2</v>
      </c>
      <c r="C12" s="200">
        <v>490.99626000000001</v>
      </c>
      <c r="D12" s="52">
        <f t="shared" si="0"/>
        <v>51.618614381833474</v>
      </c>
      <c r="E12" s="52">
        <f t="shared" si="10"/>
        <v>600.10654000000011</v>
      </c>
      <c r="F12" s="52">
        <f t="shared" si="11"/>
        <v>900.15981000000011</v>
      </c>
      <c r="G12" s="52"/>
      <c r="H12" s="52"/>
      <c r="I12" s="208">
        <v>220</v>
      </c>
      <c r="J12" s="200">
        <v>201.16594000000001</v>
      </c>
      <c r="K12" s="229">
        <f t="shared" si="1"/>
        <v>91.439063636363642</v>
      </c>
      <c r="L12" s="208">
        <v>122</v>
      </c>
      <c r="M12" s="200">
        <v>31.701820000000001</v>
      </c>
      <c r="N12" s="229">
        <f t="shared" si="2"/>
        <v>25.985098360655741</v>
      </c>
      <c r="O12" s="208">
        <v>494</v>
      </c>
      <c r="P12" s="200">
        <v>177.54399000000001</v>
      </c>
      <c r="Q12" s="229">
        <f t="shared" si="3"/>
        <v>35.94007894736842</v>
      </c>
      <c r="R12" s="208">
        <v>166</v>
      </c>
      <c r="S12" s="200">
        <v>301.40600000000001</v>
      </c>
      <c r="T12" s="229">
        <f t="shared" si="4"/>
        <v>181.5698795180723</v>
      </c>
      <c r="U12" s="229">
        <f t="shared" si="12"/>
        <v>478.94999000000001</v>
      </c>
      <c r="V12" s="219" t="s">
        <v>63</v>
      </c>
      <c r="W12" s="208">
        <v>1602.7818199999999</v>
      </c>
      <c r="X12" s="200"/>
      <c r="Y12" s="229"/>
      <c r="Z12" s="160" t="s">
        <v>63</v>
      </c>
      <c r="AA12" s="208"/>
      <c r="AB12" s="268">
        <v>2.86</v>
      </c>
      <c r="AC12" s="230"/>
      <c r="AD12" s="208">
        <v>1554.6003000000001</v>
      </c>
      <c r="AE12" s="200">
        <v>659.71695999999997</v>
      </c>
      <c r="AF12" s="229">
        <f t="shared" si="5"/>
        <v>42.436435912176265</v>
      </c>
      <c r="AG12" s="224"/>
      <c r="AH12" s="236"/>
      <c r="AI12" s="241">
        <v>100</v>
      </c>
      <c r="AJ12" s="236">
        <v>100</v>
      </c>
      <c r="AK12" s="355">
        <f t="shared" si="6"/>
        <v>5210.58212</v>
      </c>
      <c r="AL12" s="353">
        <f t="shared" si="7"/>
        <v>1965.3909699999999</v>
      </c>
      <c r="AM12" s="246">
        <v>61.018581512025101</v>
      </c>
      <c r="AN12" s="95">
        <v>-1997.0582199999999</v>
      </c>
      <c r="AO12" s="154" t="s">
        <v>63</v>
      </c>
      <c r="AP12" s="219" t="s">
        <v>63</v>
      </c>
      <c r="AQ12" s="255">
        <v>5046</v>
      </c>
      <c r="AR12" s="58">
        <v>2594</v>
      </c>
      <c r="AS12" s="256">
        <f t="shared" si="13"/>
        <v>51.407055093143086</v>
      </c>
      <c r="AT12" s="59"/>
      <c r="AU12" s="260"/>
      <c r="AV12" s="263">
        <v>50</v>
      </c>
      <c r="AW12" s="97"/>
      <c r="AX12" s="187">
        <f t="shared" ref="AX12:AX23" si="16">AW12/AV12*100</f>
        <v>0</v>
      </c>
      <c r="AY12" s="266">
        <v>67</v>
      </c>
      <c r="AZ12" s="267">
        <v>34</v>
      </c>
      <c r="BA12" s="208">
        <v>14.5</v>
      </c>
      <c r="BB12" s="268">
        <v>8.15</v>
      </c>
      <c r="BC12" s="208">
        <v>148.6</v>
      </c>
      <c r="BD12" s="271">
        <v>148.6</v>
      </c>
      <c r="BE12" s="279"/>
      <c r="BF12" s="280"/>
      <c r="BG12" s="75"/>
      <c r="BH12" s="279"/>
      <c r="BI12" s="280"/>
      <c r="BJ12" s="279"/>
      <c r="BK12" s="280"/>
      <c r="BL12" s="279"/>
      <c r="BM12" s="280"/>
      <c r="BN12" s="219" t="s">
        <v>63</v>
      </c>
      <c r="BO12" s="279"/>
      <c r="BP12" s="430"/>
      <c r="BQ12" s="436">
        <v>27</v>
      </c>
      <c r="BR12" s="437">
        <v>27</v>
      </c>
      <c r="BS12" s="432">
        <f t="shared" si="14"/>
        <v>5353.1</v>
      </c>
      <c r="BT12" s="385">
        <f t="shared" si="15"/>
        <v>2811.75</v>
      </c>
      <c r="BU12" s="292">
        <f t="shared" si="8"/>
        <v>10563.682120000001</v>
      </c>
      <c r="BV12" s="293">
        <f t="shared" si="8"/>
        <v>4777.1409700000004</v>
      </c>
      <c r="BW12" s="286">
        <v>81.962919043173599</v>
      </c>
      <c r="BX12" s="193">
        <f t="shared" si="9"/>
        <v>-5786.5411500000009</v>
      </c>
      <c r="BY12" s="86"/>
      <c r="BZ12" s="86"/>
      <c r="CA12" s="86"/>
      <c r="CB12" s="86"/>
      <c r="CC12" s="86"/>
      <c r="CD12" s="86"/>
      <c r="CE12" s="86"/>
      <c r="CF12" s="86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  <c r="ALQ12" s="147"/>
      <c r="ALR12" s="147"/>
      <c r="ALS12" s="147"/>
      <c r="ALT12" s="147"/>
    </row>
    <row r="13" spans="1:1008">
      <c r="A13" s="175" t="s">
        <v>64</v>
      </c>
      <c r="B13" s="199">
        <v>55</v>
      </c>
      <c r="C13" s="200">
        <v>26.069959999999998</v>
      </c>
      <c r="D13" s="52">
        <f t="shared" si="0"/>
        <v>47.399927272727268</v>
      </c>
      <c r="E13" s="52">
        <f t="shared" si="10"/>
        <v>31.863284444444446</v>
      </c>
      <c r="F13" s="52">
        <f t="shared" si="11"/>
        <v>47.794926666666669</v>
      </c>
      <c r="G13" s="52"/>
      <c r="H13" s="52"/>
      <c r="I13" s="208">
        <v>34.9</v>
      </c>
      <c r="J13" s="200">
        <v>34.968400000000003</v>
      </c>
      <c r="K13" s="229">
        <f t="shared" si="1"/>
        <v>100.19598853868197</v>
      </c>
      <c r="L13" s="208">
        <v>20</v>
      </c>
      <c r="M13" s="200">
        <v>3.4320599999999999</v>
      </c>
      <c r="N13" s="229">
        <f t="shared" si="2"/>
        <v>17.160299999999999</v>
      </c>
      <c r="O13" s="208">
        <v>401</v>
      </c>
      <c r="P13" s="200">
        <v>61.988379999999999</v>
      </c>
      <c r="Q13" s="229">
        <f t="shared" si="3"/>
        <v>15.458448877805486</v>
      </c>
      <c r="R13" s="208"/>
      <c r="S13" s="200"/>
      <c r="T13" s="229"/>
      <c r="U13" s="229">
        <f t="shared" si="12"/>
        <v>61.988379999999999</v>
      </c>
      <c r="V13" s="219" t="s">
        <v>64</v>
      </c>
      <c r="W13" s="208"/>
      <c r="X13" s="200"/>
      <c r="Y13" s="230"/>
      <c r="Z13" s="160" t="s">
        <v>65</v>
      </c>
      <c r="AA13" s="231">
        <v>15</v>
      </c>
      <c r="AB13" s="268">
        <v>11.1</v>
      </c>
      <c r="AC13" s="229">
        <f>AB13/AA13*100</f>
        <v>74</v>
      </c>
      <c r="AD13" s="208">
        <v>754.51284999999996</v>
      </c>
      <c r="AE13" s="200">
        <v>320.18835000000001</v>
      </c>
      <c r="AF13" s="229">
        <f t="shared" si="5"/>
        <v>42.436434316526224</v>
      </c>
      <c r="AG13" s="224"/>
      <c r="AH13" s="236"/>
      <c r="AI13" s="241"/>
      <c r="AJ13" s="236">
        <v>3.8999999999999999E-4</v>
      </c>
      <c r="AK13" s="355">
        <f t="shared" si="6"/>
        <v>1280.4128499999999</v>
      </c>
      <c r="AL13" s="353">
        <f t="shared" si="7"/>
        <v>457.74754000000001</v>
      </c>
      <c r="AM13" s="246">
        <v>71.878163893580606</v>
      </c>
      <c r="AN13" s="57">
        <v>-469.52780000000001</v>
      </c>
      <c r="AO13" s="154" t="s">
        <v>65</v>
      </c>
      <c r="AP13" s="219" t="s">
        <v>64</v>
      </c>
      <c r="AQ13" s="255">
        <v>1802</v>
      </c>
      <c r="AR13" s="58">
        <v>880</v>
      </c>
      <c r="AS13" s="256">
        <f t="shared" si="13"/>
        <v>48.834628190898997</v>
      </c>
      <c r="AT13" s="59"/>
      <c r="AU13" s="260"/>
      <c r="AV13" s="263">
        <v>24</v>
      </c>
      <c r="AW13" s="97"/>
      <c r="AX13" s="187">
        <f t="shared" si="16"/>
        <v>0</v>
      </c>
      <c r="AY13" s="266">
        <v>23</v>
      </c>
      <c r="AZ13" s="267">
        <v>12</v>
      </c>
      <c r="BA13" s="208">
        <v>6.5</v>
      </c>
      <c r="BB13" s="268">
        <v>3.65</v>
      </c>
      <c r="BC13" s="208">
        <v>59.4</v>
      </c>
      <c r="BD13" s="271">
        <v>59.4</v>
      </c>
      <c r="BE13" s="279"/>
      <c r="BF13" s="280"/>
      <c r="BG13" s="75"/>
      <c r="BH13" s="279">
        <v>9</v>
      </c>
      <c r="BI13" s="280"/>
      <c r="BJ13" s="279"/>
      <c r="BK13" s="280"/>
      <c r="BL13" s="279"/>
      <c r="BM13" s="280"/>
      <c r="BN13" s="219" t="s">
        <v>64</v>
      </c>
      <c r="BO13" s="279">
        <v>317</v>
      </c>
      <c r="BP13" s="430"/>
      <c r="BQ13" s="436">
        <v>23</v>
      </c>
      <c r="BR13" s="437">
        <v>23</v>
      </c>
      <c r="BS13" s="432">
        <f t="shared" si="14"/>
        <v>2263.9</v>
      </c>
      <c r="BT13" s="385">
        <f t="shared" si="15"/>
        <v>978.05</v>
      </c>
      <c r="BU13" s="292">
        <f t="shared" si="8"/>
        <v>3544.3128500000003</v>
      </c>
      <c r="BV13" s="293">
        <f t="shared" si="8"/>
        <v>1435.79754</v>
      </c>
      <c r="BW13" s="286">
        <v>87.266075796941905</v>
      </c>
      <c r="BX13" s="193">
        <f t="shared" si="9"/>
        <v>-2108.5153100000002</v>
      </c>
      <c r="BY13" s="86"/>
      <c r="BZ13" s="86"/>
      <c r="CA13" s="86"/>
      <c r="CB13" s="86"/>
      <c r="CC13" s="86"/>
      <c r="CD13" s="86"/>
      <c r="CE13" s="86"/>
      <c r="CF13" s="86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  <c r="ALQ13" s="147"/>
      <c r="ALR13" s="147"/>
      <c r="ALS13" s="147"/>
      <c r="ALT13" s="147"/>
    </row>
    <row r="14" spans="1:1008">
      <c r="A14" s="175" t="s">
        <v>66</v>
      </c>
      <c r="B14" s="199">
        <v>304.3</v>
      </c>
      <c r="C14" s="200">
        <v>63.417540000000002</v>
      </c>
      <c r="D14" s="52">
        <f t="shared" si="0"/>
        <v>20.840466644758461</v>
      </c>
      <c r="E14" s="52">
        <f t="shared" si="10"/>
        <v>77.510326666666671</v>
      </c>
      <c r="F14" s="52">
        <f t="shared" si="11"/>
        <v>116.26549</v>
      </c>
      <c r="G14" s="52"/>
      <c r="H14" s="52"/>
      <c r="I14" s="208">
        <v>1</v>
      </c>
      <c r="J14" s="200"/>
      <c r="K14" s="229">
        <f t="shared" si="1"/>
        <v>0</v>
      </c>
      <c r="L14" s="208">
        <v>32</v>
      </c>
      <c r="M14" s="200">
        <v>3.8791799999999999</v>
      </c>
      <c r="N14" s="229">
        <f t="shared" si="2"/>
        <v>12.1224375</v>
      </c>
      <c r="O14" s="208">
        <v>602</v>
      </c>
      <c r="P14" s="200">
        <v>224.94299000000001</v>
      </c>
      <c r="Q14" s="229">
        <f t="shared" si="3"/>
        <v>37.365945182724253</v>
      </c>
      <c r="R14" s="208">
        <v>2</v>
      </c>
      <c r="S14" s="200">
        <v>7.0000000000000001E-3</v>
      </c>
      <c r="T14" s="229">
        <f t="shared" si="4"/>
        <v>0.35000000000000003</v>
      </c>
      <c r="U14" s="229">
        <f t="shared" si="12"/>
        <v>224.94999000000001</v>
      </c>
      <c r="V14" s="219" t="s">
        <v>66</v>
      </c>
      <c r="W14" s="208"/>
      <c r="X14" s="200"/>
      <c r="Y14" s="230"/>
      <c r="Z14" s="160" t="s">
        <v>66</v>
      </c>
      <c r="AA14" s="207"/>
      <c r="AB14" s="268">
        <v>5.22</v>
      </c>
      <c r="AC14" s="229"/>
      <c r="AD14" s="208">
        <v>673.49134000000004</v>
      </c>
      <c r="AE14" s="200">
        <v>285.80572000000001</v>
      </c>
      <c r="AF14" s="229">
        <f t="shared" si="5"/>
        <v>42.436435782529877</v>
      </c>
      <c r="AG14" s="224"/>
      <c r="AH14" s="236"/>
      <c r="AI14" s="241"/>
      <c r="AJ14" s="236"/>
      <c r="AK14" s="355">
        <f t="shared" si="6"/>
        <v>1614.79134</v>
      </c>
      <c r="AL14" s="353">
        <f t="shared" si="7"/>
        <v>583.27242999999999</v>
      </c>
      <c r="AM14" s="246">
        <v>157.71825815144999</v>
      </c>
      <c r="AN14" s="95">
        <v>1401.1182200000001</v>
      </c>
      <c r="AO14" s="154" t="s">
        <v>66</v>
      </c>
      <c r="AP14" s="219" t="s">
        <v>66</v>
      </c>
      <c r="AQ14" s="255">
        <v>1692</v>
      </c>
      <c r="AR14" s="58">
        <v>862</v>
      </c>
      <c r="AS14" s="256">
        <f t="shared" si="13"/>
        <v>50.945626477541374</v>
      </c>
      <c r="AT14" s="59"/>
      <c r="AU14" s="260"/>
      <c r="AV14" s="263">
        <v>17</v>
      </c>
      <c r="AW14" s="97"/>
      <c r="AX14" s="187">
        <f t="shared" si="16"/>
        <v>0</v>
      </c>
      <c r="AY14" s="266">
        <v>22</v>
      </c>
      <c r="AZ14" s="267">
        <v>12</v>
      </c>
      <c r="BA14" s="208">
        <v>4.0999999999999996</v>
      </c>
      <c r="BB14" s="268">
        <v>2.2999999999999998</v>
      </c>
      <c r="BC14" s="208">
        <v>59.4</v>
      </c>
      <c r="BD14" s="271">
        <v>59.4</v>
      </c>
      <c r="BE14" s="279"/>
      <c r="BF14" s="280"/>
      <c r="BG14" s="75"/>
      <c r="BH14" s="279"/>
      <c r="BI14" s="280"/>
      <c r="BJ14" s="279"/>
      <c r="BK14" s="280"/>
      <c r="BL14" s="279"/>
      <c r="BM14" s="280"/>
      <c r="BN14" s="219" t="s">
        <v>66</v>
      </c>
      <c r="BO14" s="279"/>
      <c r="BP14" s="430"/>
      <c r="BQ14" s="436">
        <v>19</v>
      </c>
      <c r="BR14" s="437">
        <v>19</v>
      </c>
      <c r="BS14" s="432">
        <f t="shared" si="14"/>
        <v>1813.5</v>
      </c>
      <c r="BT14" s="385">
        <f t="shared" si="15"/>
        <v>954.69999999999993</v>
      </c>
      <c r="BU14" s="292">
        <f t="shared" si="8"/>
        <v>3428.2913399999998</v>
      </c>
      <c r="BV14" s="293">
        <f t="shared" si="8"/>
        <v>1537.9724299999998</v>
      </c>
      <c r="BW14" s="286">
        <v>131.97284613961</v>
      </c>
      <c r="BX14" s="193">
        <f t="shared" si="9"/>
        <v>-1890.31891</v>
      </c>
      <c r="BY14" s="86"/>
      <c r="BZ14" s="86"/>
      <c r="CA14" s="86"/>
      <c r="CB14" s="86"/>
      <c r="CC14" s="86"/>
      <c r="CD14" s="86"/>
      <c r="CE14" s="86"/>
      <c r="CF14" s="86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  <c r="ALQ14" s="147"/>
      <c r="ALR14" s="147"/>
      <c r="ALS14" s="147"/>
      <c r="ALT14" s="147"/>
    </row>
    <row r="15" spans="1:1008">
      <c r="A15" s="175" t="s">
        <v>67</v>
      </c>
      <c r="B15" s="199">
        <v>122</v>
      </c>
      <c r="C15" s="200">
        <v>50.508249999999997</v>
      </c>
      <c r="D15" s="52">
        <f t="shared" si="0"/>
        <v>41.400204918032784</v>
      </c>
      <c r="E15" s="52">
        <f t="shared" si="10"/>
        <v>61.732305555555556</v>
      </c>
      <c r="F15" s="52">
        <f t="shared" si="11"/>
        <v>92.598458333333326</v>
      </c>
      <c r="G15" s="52"/>
      <c r="H15" s="52"/>
      <c r="I15" s="209">
        <v>46</v>
      </c>
      <c r="J15" s="200">
        <v>105.60383</v>
      </c>
      <c r="K15" s="229">
        <f t="shared" si="1"/>
        <v>229.57354347826086</v>
      </c>
      <c r="L15" s="208">
        <v>44</v>
      </c>
      <c r="M15" s="198">
        <v>3.7892600000000001</v>
      </c>
      <c r="N15" s="229">
        <f t="shared" si="2"/>
        <v>8.6119545454545463</v>
      </c>
      <c r="O15" s="208">
        <v>951</v>
      </c>
      <c r="P15" s="200">
        <v>51.545630000000003</v>
      </c>
      <c r="Q15" s="229">
        <f t="shared" si="3"/>
        <v>5.4201503680336494</v>
      </c>
      <c r="R15" s="208">
        <v>5</v>
      </c>
      <c r="S15" s="200">
        <v>7.0000000000000001E-3</v>
      </c>
      <c r="T15" s="229">
        <f t="shared" si="4"/>
        <v>0.13999999999999999</v>
      </c>
      <c r="U15" s="229">
        <f t="shared" si="12"/>
        <v>51.552630000000001</v>
      </c>
      <c r="V15" s="219" t="s">
        <v>67</v>
      </c>
      <c r="W15" s="208"/>
      <c r="X15" s="200"/>
      <c r="Y15" s="230"/>
      <c r="Z15" s="160" t="s">
        <v>67</v>
      </c>
      <c r="AA15" s="208">
        <v>5</v>
      </c>
      <c r="AB15" s="268">
        <v>0.49</v>
      </c>
      <c r="AC15" s="229">
        <f>AB15/AA15*100</f>
        <v>9.8000000000000007</v>
      </c>
      <c r="AD15" s="208">
        <v>339.27760000000001</v>
      </c>
      <c r="AE15" s="200">
        <v>143.97730999999999</v>
      </c>
      <c r="AF15" s="229">
        <f t="shared" si="5"/>
        <v>42.436432584998244</v>
      </c>
      <c r="AG15" s="224"/>
      <c r="AH15" s="236"/>
      <c r="AI15" s="241"/>
      <c r="AJ15" s="236"/>
      <c r="AK15" s="355">
        <f t="shared" si="6"/>
        <v>1512.2775999999999</v>
      </c>
      <c r="AL15" s="353">
        <f t="shared" si="7"/>
        <v>355.92128000000002</v>
      </c>
      <c r="AM15" s="246">
        <v>74.4539693743302</v>
      </c>
      <c r="AN15" s="57">
        <v>-689.11464999999998</v>
      </c>
      <c r="AO15" s="154" t="s">
        <v>67</v>
      </c>
      <c r="AP15" s="219" t="s">
        <v>67</v>
      </c>
      <c r="AQ15" s="255">
        <v>1387</v>
      </c>
      <c r="AR15" s="58">
        <v>683</v>
      </c>
      <c r="AS15" s="256">
        <f t="shared" si="13"/>
        <v>49.242970439798121</v>
      </c>
      <c r="AT15" s="59"/>
      <c r="AU15" s="260"/>
      <c r="AV15" s="263"/>
      <c r="AW15" s="97"/>
      <c r="AX15" s="187"/>
      <c r="AY15" s="266">
        <v>23</v>
      </c>
      <c r="AZ15" s="267">
        <v>12</v>
      </c>
      <c r="BA15" s="208">
        <v>4.2</v>
      </c>
      <c r="BB15" s="268">
        <v>2.35</v>
      </c>
      <c r="BC15" s="208">
        <v>59.4</v>
      </c>
      <c r="BD15" s="271">
        <v>59.4</v>
      </c>
      <c r="BE15" s="279"/>
      <c r="BF15" s="280"/>
      <c r="BG15" s="75"/>
      <c r="BH15" s="279"/>
      <c r="BI15" s="280"/>
      <c r="BJ15" s="279"/>
      <c r="BK15" s="280"/>
      <c r="BL15" s="279"/>
      <c r="BM15" s="280"/>
      <c r="BN15" s="219" t="s">
        <v>67</v>
      </c>
      <c r="BO15" s="279"/>
      <c r="BP15" s="430"/>
      <c r="BQ15" s="436">
        <v>27</v>
      </c>
      <c r="BR15" s="437">
        <v>27</v>
      </c>
      <c r="BS15" s="432">
        <f t="shared" si="14"/>
        <v>1500.6000000000001</v>
      </c>
      <c r="BT15" s="385">
        <f t="shared" si="15"/>
        <v>783.75</v>
      </c>
      <c r="BU15" s="292">
        <f t="shared" si="8"/>
        <v>3012.8775999999998</v>
      </c>
      <c r="BV15" s="293">
        <f t="shared" si="8"/>
        <v>1139.67128</v>
      </c>
      <c r="BW15" s="286">
        <v>83.943611843961605</v>
      </c>
      <c r="BX15" s="193">
        <f t="shared" si="9"/>
        <v>-1873.2063199999998</v>
      </c>
      <c r="BY15" s="86"/>
      <c r="BZ15" s="86"/>
      <c r="CA15" s="86"/>
      <c r="CB15" s="86"/>
      <c r="CC15" s="86"/>
      <c r="CD15" s="86"/>
      <c r="CE15" s="86"/>
      <c r="CF15" s="86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  <c r="ALQ15" s="147"/>
      <c r="ALR15" s="147"/>
      <c r="ALS15" s="147"/>
      <c r="ALT15" s="147"/>
    </row>
    <row r="16" spans="1:1008">
      <c r="A16" s="175" t="s">
        <v>68</v>
      </c>
      <c r="B16" s="242">
        <v>106.21669</v>
      </c>
      <c r="C16" s="200">
        <v>40.896740000000001</v>
      </c>
      <c r="D16" s="52">
        <f t="shared" si="0"/>
        <v>38.503120366488545</v>
      </c>
      <c r="E16" s="52">
        <f t="shared" si="10"/>
        <v>49.984904444444446</v>
      </c>
      <c r="F16" s="52">
        <f t="shared" si="11"/>
        <v>74.977356666666665</v>
      </c>
      <c r="G16" s="52"/>
      <c r="H16" s="52"/>
      <c r="I16" s="207">
        <v>40</v>
      </c>
      <c r="J16" s="198">
        <v>26.518550000000001</v>
      </c>
      <c r="K16" s="229">
        <f t="shared" si="1"/>
        <v>66.296375000000012</v>
      </c>
      <c r="L16" s="208">
        <v>64.957899999999995</v>
      </c>
      <c r="M16" s="200">
        <v>1.59693</v>
      </c>
      <c r="N16" s="229">
        <f t="shared" si="2"/>
        <v>2.4584076763565323</v>
      </c>
      <c r="O16" s="208">
        <v>242</v>
      </c>
      <c r="P16" s="200">
        <v>62.145299999999999</v>
      </c>
      <c r="Q16" s="229">
        <f t="shared" si="3"/>
        <v>25.679876033057852</v>
      </c>
      <c r="R16" s="208">
        <v>21</v>
      </c>
      <c r="S16" s="200">
        <v>15.807</v>
      </c>
      <c r="T16" s="229">
        <f t="shared" si="4"/>
        <v>75.271428571428572</v>
      </c>
      <c r="U16" s="229">
        <f t="shared" si="12"/>
        <v>77.952299999999994</v>
      </c>
      <c r="V16" s="219" t="s">
        <v>68</v>
      </c>
      <c r="W16" s="208"/>
      <c r="X16" s="200"/>
      <c r="Y16" s="230"/>
      <c r="Z16" s="160" t="s">
        <v>69</v>
      </c>
      <c r="AA16" s="208">
        <v>20</v>
      </c>
      <c r="AB16" s="268">
        <v>1</v>
      </c>
      <c r="AC16" s="229"/>
      <c r="AD16" s="208">
        <v>410.17140999999998</v>
      </c>
      <c r="AE16" s="200">
        <v>174.06210999999999</v>
      </c>
      <c r="AF16" s="229">
        <f t="shared" si="5"/>
        <v>42.436431637202602</v>
      </c>
      <c r="AG16" s="224"/>
      <c r="AH16" s="236"/>
      <c r="AI16" s="242"/>
      <c r="AJ16" s="200"/>
      <c r="AK16" s="355">
        <f t="shared" si="6"/>
        <v>904.346</v>
      </c>
      <c r="AL16" s="353">
        <f t="shared" si="7"/>
        <v>322.02662999999995</v>
      </c>
      <c r="AM16" s="246">
        <v>91.233401360331598</v>
      </c>
      <c r="AN16" s="95">
        <v>-84.151720000000097</v>
      </c>
      <c r="AO16" s="154" t="s">
        <v>69</v>
      </c>
      <c r="AP16" s="219" t="s">
        <v>68</v>
      </c>
      <c r="AQ16" s="255">
        <v>1955</v>
      </c>
      <c r="AR16" s="58">
        <v>956</v>
      </c>
      <c r="AS16" s="256">
        <f t="shared" si="13"/>
        <v>48.900255754475701</v>
      </c>
      <c r="AT16" s="59"/>
      <c r="AU16" s="260"/>
      <c r="AV16" s="263">
        <v>22</v>
      </c>
      <c r="AW16" s="97"/>
      <c r="AX16" s="187">
        <f t="shared" si="16"/>
        <v>0</v>
      </c>
      <c r="AY16" s="266">
        <v>21</v>
      </c>
      <c r="AZ16" s="267">
        <v>11</v>
      </c>
      <c r="BA16" s="208">
        <v>3.3</v>
      </c>
      <c r="BB16" s="268">
        <v>1.85</v>
      </c>
      <c r="BC16" s="208">
        <v>59.4</v>
      </c>
      <c r="BD16" s="271">
        <v>59.4</v>
      </c>
      <c r="BE16" s="279"/>
      <c r="BF16" s="280"/>
      <c r="BG16" s="75"/>
      <c r="BH16" s="279"/>
      <c r="BI16" s="280"/>
      <c r="BJ16" s="279"/>
      <c r="BK16" s="280"/>
      <c r="BL16" s="279"/>
      <c r="BM16" s="280"/>
      <c r="BN16" s="219" t="s">
        <v>68</v>
      </c>
      <c r="BO16" s="279"/>
      <c r="BP16" s="430"/>
      <c r="BQ16" s="436">
        <v>27</v>
      </c>
      <c r="BR16" s="437">
        <v>27</v>
      </c>
      <c r="BS16" s="432">
        <f t="shared" si="14"/>
        <v>2087.6999999999998</v>
      </c>
      <c r="BT16" s="385">
        <f t="shared" si="15"/>
        <v>1055.25</v>
      </c>
      <c r="BU16" s="292">
        <f t="shared" si="8"/>
        <v>2992.0459999999998</v>
      </c>
      <c r="BV16" s="293">
        <f t="shared" si="8"/>
        <v>1377.2766299999998</v>
      </c>
      <c r="BW16" s="286">
        <v>97.220434065848806</v>
      </c>
      <c r="BX16" s="193">
        <f t="shared" si="9"/>
        <v>-1614.76937</v>
      </c>
      <c r="BY16" s="86"/>
      <c r="BZ16" s="86"/>
      <c r="CA16" s="86"/>
      <c r="CB16" s="86"/>
      <c r="CC16" s="86"/>
      <c r="CD16" s="86"/>
      <c r="CE16" s="86"/>
      <c r="CF16" s="86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  <c r="ALQ16" s="147"/>
      <c r="ALR16" s="147"/>
      <c r="ALS16" s="147"/>
      <c r="ALT16" s="147"/>
    </row>
    <row r="17" spans="1:1008">
      <c r="A17" s="175" t="s">
        <v>70</v>
      </c>
      <c r="B17" s="460">
        <v>164.6661</v>
      </c>
      <c r="C17" s="200">
        <v>19.077010000000001</v>
      </c>
      <c r="D17" s="52">
        <f t="shared" si="0"/>
        <v>11.585268613272556</v>
      </c>
      <c r="E17" s="52">
        <f t="shared" si="10"/>
        <v>23.316345555555561</v>
      </c>
      <c r="F17" s="52">
        <f t="shared" si="11"/>
        <v>34.974518333333343</v>
      </c>
      <c r="G17" s="52"/>
      <c r="H17" s="52"/>
      <c r="I17" s="208"/>
      <c r="J17" s="200">
        <v>8.1449999999999996</v>
      </c>
      <c r="K17" s="229"/>
      <c r="L17" s="208">
        <v>24</v>
      </c>
      <c r="M17" s="200">
        <v>3.6827100000000002</v>
      </c>
      <c r="N17" s="229">
        <f t="shared" si="2"/>
        <v>15.344625000000001</v>
      </c>
      <c r="O17" s="208">
        <v>356</v>
      </c>
      <c r="P17" s="200">
        <v>70.585989999999995</v>
      </c>
      <c r="Q17" s="229">
        <f t="shared" si="3"/>
        <v>19.827525280898875</v>
      </c>
      <c r="R17" s="208">
        <v>3</v>
      </c>
      <c r="S17" s="200">
        <v>1.74871</v>
      </c>
      <c r="T17" s="229">
        <f t="shared" si="4"/>
        <v>58.290333333333336</v>
      </c>
      <c r="U17" s="229">
        <f t="shared" si="12"/>
        <v>72.334699999999998</v>
      </c>
      <c r="V17" s="219" t="s">
        <v>70</v>
      </c>
      <c r="W17" s="208"/>
      <c r="X17" s="200"/>
      <c r="Y17" s="230"/>
      <c r="Z17" s="160" t="s">
        <v>70</v>
      </c>
      <c r="AA17" s="208">
        <v>0.6</v>
      </c>
      <c r="AB17" s="268">
        <v>2.6</v>
      </c>
      <c r="AC17" s="229">
        <f>AB17/AA17*100</f>
        <v>433.33333333333337</v>
      </c>
      <c r="AD17" s="208">
        <v>921.61972000000003</v>
      </c>
      <c r="AE17" s="200">
        <v>391.10253</v>
      </c>
      <c r="AF17" s="229">
        <f t="shared" si="5"/>
        <v>42.436432458281168</v>
      </c>
      <c r="AG17" s="224"/>
      <c r="AH17" s="236">
        <v>8.4</v>
      </c>
      <c r="AI17" s="242"/>
      <c r="AJ17" s="200"/>
      <c r="AK17" s="355">
        <f t="shared" si="6"/>
        <v>1469.88582</v>
      </c>
      <c r="AL17" s="353">
        <f t="shared" si="7"/>
        <v>505.34195</v>
      </c>
      <c r="AM17" s="246">
        <v>88.982982745378294</v>
      </c>
      <c r="AN17" s="57">
        <v>-179.15575999999999</v>
      </c>
      <c r="AO17" s="154" t="s">
        <v>70</v>
      </c>
      <c r="AP17" s="219" t="s">
        <v>70</v>
      </c>
      <c r="AQ17" s="255">
        <v>1468</v>
      </c>
      <c r="AR17" s="58">
        <v>721</v>
      </c>
      <c r="AS17" s="256">
        <f t="shared" si="13"/>
        <v>49.114441416893733</v>
      </c>
      <c r="AT17" s="59"/>
      <c r="AU17" s="260"/>
      <c r="AV17" s="263"/>
      <c r="AW17" s="97"/>
      <c r="AX17" s="187"/>
      <c r="AY17" s="266">
        <v>23</v>
      </c>
      <c r="AZ17" s="267">
        <v>12</v>
      </c>
      <c r="BA17" s="208">
        <v>5.3</v>
      </c>
      <c r="BB17" s="268">
        <v>3</v>
      </c>
      <c r="BC17" s="208">
        <v>59.4</v>
      </c>
      <c r="BD17" s="271">
        <v>59.4</v>
      </c>
      <c r="BE17" s="279"/>
      <c r="BF17" s="280"/>
      <c r="BG17" s="75"/>
      <c r="BH17" s="279">
        <v>9</v>
      </c>
      <c r="BI17" s="280"/>
      <c r="BJ17" s="279"/>
      <c r="BK17" s="280"/>
      <c r="BL17" s="279"/>
      <c r="BM17" s="280"/>
      <c r="BN17" s="219" t="s">
        <v>70</v>
      </c>
      <c r="BO17" s="279"/>
      <c r="BP17" s="430"/>
      <c r="BQ17" s="436">
        <v>27</v>
      </c>
      <c r="BR17" s="437">
        <v>27</v>
      </c>
      <c r="BS17" s="432">
        <f t="shared" si="14"/>
        <v>1591.7</v>
      </c>
      <c r="BT17" s="385">
        <f t="shared" si="15"/>
        <v>822.4</v>
      </c>
      <c r="BU17" s="292">
        <f t="shared" si="8"/>
        <v>3061.5858200000002</v>
      </c>
      <c r="BV17" s="293">
        <f t="shared" si="8"/>
        <v>1327.7419500000001</v>
      </c>
      <c r="BW17" s="286">
        <v>94.744428437199005</v>
      </c>
      <c r="BX17" s="193">
        <f t="shared" si="9"/>
        <v>-1733.8438700000002</v>
      </c>
      <c r="BY17" s="86"/>
      <c r="BZ17" s="86"/>
      <c r="CA17" s="86"/>
      <c r="CB17" s="86"/>
      <c r="CC17" s="86"/>
      <c r="CD17" s="86"/>
      <c r="CE17" s="86"/>
      <c r="CF17" s="86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  <c r="ALQ17" s="147"/>
      <c r="ALR17" s="147"/>
      <c r="ALS17" s="147"/>
      <c r="ALT17" s="147"/>
    </row>
    <row r="18" spans="1:1008">
      <c r="A18" s="175" t="s">
        <v>71</v>
      </c>
      <c r="B18" s="199">
        <v>61</v>
      </c>
      <c r="C18" s="200">
        <v>24.18928</v>
      </c>
      <c r="D18" s="52">
        <f t="shared" si="0"/>
        <v>39.65455737704918</v>
      </c>
      <c r="E18" s="52">
        <f t="shared" si="10"/>
        <v>29.564675555555556</v>
      </c>
      <c r="F18" s="52">
        <f t="shared" si="11"/>
        <v>44.347013333333329</v>
      </c>
      <c r="G18" s="52"/>
      <c r="H18" s="52"/>
      <c r="I18" s="208">
        <v>4</v>
      </c>
      <c r="J18" s="200">
        <v>5.2486899999999999</v>
      </c>
      <c r="K18" s="229">
        <f t="shared" ref="K18:K23" si="17">J18/I18*100</f>
        <v>131.21725000000001</v>
      </c>
      <c r="L18" s="208">
        <v>19</v>
      </c>
      <c r="M18" s="200">
        <v>0.51385999999999998</v>
      </c>
      <c r="N18" s="229">
        <f t="shared" si="2"/>
        <v>2.7045263157894737</v>
      </c>
      <c r="O18" s="208">
        <v>286</v>
      </c>
      <c r="P18" s="200">
        <v>44.491349999999997</v>
      </c>
      <c r="Q18" s="229">
        <f t="shared" si="3"/>
        <v>15.556416083916083</v>
      </c>
      <c r="R18" s="208">
        <v>5</v>
      </c>
      <c r="S18" s="200"/>
      <c r="T18" s="229">
        <f t="shared" si="4"/>
        <v>0</v>
      </c>
      <c r="U18" s="229">
        <f t="shared" si="12"/>
        <v>44.491349999999997</v>
      </c>
      <c r="V18" s="219" t="s">
        <v>71</v>
      </c>
      <c r="W18" s="208">
        <v>68.8</v>
      </c>
      <c r="X18" s="200">
        <v>9.7627199999999998</v>
      </c>
      <c r="Y18" s="230"/>
      <c r="Z18" s="160" t="s">
        <v>71</v>
      </c>
      <c r="AA18" s="208"/>
      <c r="AB18" s="268">
        <v>8.6078399999999995</v>
      </c>
      <c r="AC18" s="230"/>
      <c r="AD18" s="208">
        <v>238.00068999999999</v>
      </c>
      <c r="AE18" s="200">
        <v>100.99903</v>
      </c>
      <c r="AF18" s="229">
        <f t="shared" si="5"/>
        <v>42.436444196863462</v>
      </c>
      <c r="AG18" s="224"/>
      <c r="AH18" s="236"/>
      <c r="AI18" s="242"/>
      <c r="AJ18" s="200"/>
      <c r="AK18" s="355">
        <f t="shared" si="6"/>
        <v>681.80069000000003</v>
      </c>
      <c r="AL18" s="353">
        <f t="shared" si="7"/>
        <v>193.81277</v>
      </c>
      <c r="AM18" s="246">
        <v>76.104077990160107</v>
      </c>
      <c r="AN18" s="95">
        <v>-204.57490000000001</v>
      </c>
      <c r="AO18" s="154" t="s">
        <v>71</v>
      </c>
      <c r="AP18" s="219" t="s">
        <v>71</v>
      </c>
      <c r="AQ18" s="255">
        <v>1756</v>
      </c>
      <c r="AR18" s="58">
        <v>846</v>
      </c>
      <c r="AS18" s="256">
        <f t="shared" si="13"/>
        <v>48.177676537585427</v>
      </c>
      <c r="AT18" s="59"/>
      <c r="AU18" s="260"/>
      <c r="AV18" s="263">
        <v>20</v>
      </c>
      <c r="AW18" s="97"/>
      <c r="AX18" s="187">
        <f t="shared" si="16"/>
        <v>0</v>
      </c>
      <c r="AY18" s="266">
        <v>19</v>
      </c>
      <c r="AZ18" s="267">
        <v>10</v>
      </c>
      <c r="BA18" s="208">
        <v>4.4000000000000004</v>
      </c>
      <c r="BB18" s="268">
        <v>2.5</v>
      </c>
      <c r="BC18" s="208">
        <v>59.4</v>
      </c>
      <c r="BD18" s="271">
        <v>59.4</v>
      </c>
      <c r="BE18" s="279"/>
      <c r="BF18" s="280"/>
      <c r="BG18" s="75"/>
      <c r="BH18" s="279"/>
      <c r="BI18" s="280"/>
      <c r="BJ18" s="279"/>
      <c r="BK18" s="280"/>
      <c r="BL18" s="279"/>
      <c r="BM18" s="280"/>
      <c r="BN18" s="219" t="s">
        <v>71</v>
      </c>
      <c r="BO18" s="279">
        <v>1357</v>
      </c>
      <c r="BP18" s="430"/>
      <c r="BQ18" s="436">
        <v>25</v>
      </c>
      <c r="BR18" s="437">
        <v>25</v>
      </c>
      <c r="BS18" s="432">
        <f t="shared" si="14"/>
        <v>3240.8</v>
      </c>
      <c r="BT18" s="385">
        <f t="shared" si="15"/>
        <v>942.9</v>
      </c>
      <c r="BU18" s="292">
        <f t="shared" si="8"/>
        <v>3922.6006900000002</v>
      </c>
      <c r="BV18" s="293">
        <f t="shared" si="8"/>
        <v>1136.7127700000001</v>
      </c>
      <c r="BW18" s="286">
        <v>93.041925670757706</v>
      </c>
      <c r="BX18" s="193">
        <f t="shared" si="9"/>
        <v>-2785.8879200000001</v>
      </c>
      <c r="BY18" s="86"/>
      <c r="BZ18" s="86"/>
      <c r="CA18" s="86"/>
      <c r="CB18" s="86"/>
      <c r="CC18" s="86"/>
      <c r="CD18" s="86"/>
      <c r="CE18" s="86"/>
      <c r="CF18" s="86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  <c r="ALQ18" s="147"/>
      <c r="ALR18" s="147"/>
      <c r="ALS18" s="147"/>
      <c r="ALT18" s="147"/>
    </row>
    <row r="19" spans="1:1008">
      <c r="A19" s="175" t="s">
        <v>72</v>
      </c>
      <c r="B19" s="199">
        <v>145</v>
      </c>
      <c r="C19" s="200">
        <v>69.765159999999995</v>
      </c>
      <c r="D19" s="52">
        <f t="shared" si="0"/>
        <v>48.113903448275856</v>
      </c>
      <c r="E19" s="52">
        <f t="shared" si="10"/>
        <v>85.268528888888881</v>
      </c>
      <c r="F19" s="52">
        <f t="shared" si="11"/>
        <v>127.90279333333332</v>
      </c>
      <c r="G19" s="52"/>
      <c r="H19" s="52"/>
      <c r="I19" s="208">
        <v>65</v>
      </c>
      <c r="J19" s="200">
        <v>21.974080000000001</v>
      </c>
      <c r="K19" s="229">
        <f t="shared" si="17"/>
        <v>33.806276923076922</v>
      </c>
      <c r="L19" s="208">
        <v>60</v>
      </c>
      <c r="M19" s="200">
        <v>2.02901</v>
      </c>
      <c r="N19" s="229">
        <f t="shared" si="2"/>
        <v>3.3816833333333332</v>
      </c>
      <c r="O19" s="199">
        <v>855.2</v>
      </c>
      <c r="P19" s="200">
        <v>75.683179999999993</v>
      </c>
      <c r="Q19" s="229">
        <f t="shared" si="3"/>
        <v>8.8497637979419999</v>
      </c>
      <c r="R19" s="208">
        <v>1</v>
      </c>
      <c r="S19" s="200">
        <v>23.871739999999999</v>
      </c>
      <c r="T19" s="229">
        <f t="shared" si="4"/>
        <v>2387.174</v>
      </c>
      <c r="U19" s="229">
        <f t="shared" si="12"/>
        <v>99.554919999999996</v>
      </c>
      <c r="V19" s="219" t="s">
        <v>72</v>
      </c>
      <c r="W19" s="208"/>
      <c r="X19" s="200"/>
      <c r="Y19" s="229"/>
      <c r="Z19" s="160" t="s">
        <v>72</v>
      </c>
      <c r="AA19" s="208">
        <v>5</v>
      </c>
      <c r="AB19" s="268"/>
      <c r="AC19" s="229"/>
      <c r="AD19" s="208">
        <v>303.83067999999997</v>
      </c>
      <c r="AE19" s="200">
        <v>128.93494999999999</v>
      </c>
      <c r="AF19" s="229">
        <f t="shared" si="5"/>
        <v>42.436448485057532</v>
      </c>
      <c r="AG19" s="224"/>
      <c r="AH19" s="236"/>
      <c r="AI19" s="242"/>
      <c r="AJ19" s="200"/>
      <c r="AK19" s="355">
        <f t="shared" si="6"/>
        <v>1435.0306800000001</v>
      </c>
      <c r="AL19" s="353">
        <f t="shared" si="7"/>
        <v>322.25811999999996</v>
      </c>
      <c r="AM19" s="246">
        <v>63.634181550164101</v>
      </c>
      <c r="AN19" s="57">
        <v>-535.82997</v>
      </c>
      <c r="AO19" s="154" t="s">
        <v>72</v>
      </c>
      <c r="AP19" s="219" t="s">
        <v>72</v>
      </c>
      <c r="AQ19" s="255">
        <v>1246</v>
      </c>
      <c r="AR19" s="58">
        <v>602</v>
      </c>
      <c r="AS19" s="256">
        <f t="shared" si="13"/>
        <v>48.314606741573037</v>
      </c>
      <c r="AT19" s="59"/>
      <c r="AU19" s="260"/>
      <c r="AV19" s="263"/>
      <c r="AW19" s="97"/>
      <c r="AX19" s="187"/>
      <c r="AY19" s="266">
        <v>19</v>
      </c>
      <c r="AZ19" s="267">
        <v>10</v>
      </c>
      <c r="BA19" s="208">
        <v>5.4</v>
      </c>
      <c r="BB19" s="268">
        <v>3</v>
      </c>
      <c r="BC19" s="208">
        <v>59.4</v>
      </c>
      <c r="BD19" s="271">
        <v>59.4</v>
      </c>
      <c r="BE19" s="279"/>
      <c r="BF19" s="280"/>
      <c r="BG19" s="75"/>
      <c r="BH19" s="279"/>
      <c r="BI19" s="280"/>
      <c r="BJ19" s="279"/>
      <c r="BK19" s="280"/>
      <c r="BL19" s="279"/>
      <c r="BM19" s="280"/>
      <c r="BN19" s="219" t="s">
        <v>72</v>
      </c>
      <c r="BO19" s="279"/>
      <c r="BP19" s="430"/>
      <c r="BQ19" s="436">
        <v>21</v>
      </c>
      <c r="BR19" s="437">
        <v>21</v>
      </c>
      <c r="BS19" s="432">
        <f t="shared" si="14"/>
        <v>1350.8000000000002</v>
      </c>
      <c r="BT19" s="385">
        <f t="shared" si="15"/>
        <v>695.4</v>
      </c>
      <c r="BU19" s="292">
        <f t="shared" si="8"/>
        <v>2785.83068</v>
      </c>
      <c r="BV19" s="293">
        <f t="shared" si="8"/>
        <v>1017.6581199999999</v>
      </c>
      <c r="BW19" s="286">
        <v>82.449895255513596</v>
      </c>
      <c r="BX19" s="193">
        <f t="shared" si="9"/>
        <v>-1768.17256</v>
      </c>
      <c r="BY19" s="86"/>
      <c r="BZ19" s="86"/>
      <c r="CA19" s="86"/>
      <c r="CB19" s="86"/>
      <c r="CC19" s="86"/>
      <c r="CD19" s="86"/>
      <c r="CE19" s="86"/>
      <c r="CF19" s="86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  <c r="ALN19" s="147"/>
      <c r="ALO19" s="147"/>
      <c r="ALP19" s="147"/>
      <c r="ALQ19" s="147"/>
      <c r="ALR19" s="147"/>
      <c r="ALS19" s="147"/>
      <c r="ALT19" s="147"/>
    </row>
    <row r="20" spans="1:1008">
      <c r="A20" s="175" t="s">
        <v>73</v>
      </c>
      <c r="B20" s="199">
        <v>171</v>
      </c>
      <c r="C20" s="200">
        <v>78.837010000000006</v>
      </c>
      <c r="D20" s="52">
        <f t="shared" si="0"/>
        <v>46.103514619883043</v>
      </c>
      <c r="E20" s="52">
        <f t="shared" si="10"/>
        <v>96.356345555555563</v>
      </c>
      <c r="F20" s="52">
        <f t="shared" si="11"/>
        <v>144.53451833333332</v>
      </c>
      <c r="G20" s="52"/>
      <c r="H20" s="52"/>
      <c r="I20" s="208">
        <v>20</v>
      </c>
      <c r="J20" s="200">
        <v>4.7234999999999996</v>
      </c>
      <c r="K20" s="229">
        <f t="shared" si="17"/>
        <v>23.617499999999996</v>
      </c>
      <c r="L20" s="208">
        <v>132</v>
      </c>
      <c r="M20" s="200">
        <v>16.195599999999999</v>
      </c>
      <c r="N20" s="229">
        <f t="shared" si="2"/>
        <v>12.269393939393938</v>
      </c>
      <c r="O20" s="208">
        <v>574</v>
      </c>
      <c r="P20" s="200">
        <v>161.87683999999999</v>
      </c>
      <c r="Q20" s="229">
        <f t="shared" si="3"/>
        <v>28.201540069686409</v>
      </c>
      <c r="R20" s="208">
        <v>19</v>
      </c>
      <c r="S20" s="200">
        <v>-1.8580000000000001</v>
      </c>
      <c r="T20" s="229">
        <f t="shared" si="4"/>
        <v>-9.7789473684210542</v>
      </c>
      <c r="U20" s="229">
        <f t="shared" si="12"/>
        <v>160.01883999999998</v>
      </c>
      <c r="V20" s="219" t="s">
        <v>73</v>
      </c>
      <c r="W20" s="208"/>
      <c r="X20" s="200">
        <v>182</v>
      </c>
      <c r="Y20" s="230"/>
      <c r="Z20" s="160" t="s">
        <v>73</v>
      </c>
      <c r="AA20" s="208"/>
      <c r="AB20" s="268">
        <v>5.62</v>
      </c>
      <c r="AC20" s="229"/>
      <c r="AD20" s="208">
        <v>1068.4712099999999</v>
      </c>
      <c r="AE20" s="200">
        <v>453.42108999999999</v>
      </c>
      <c r="AF20" s="229">
        <f t="shared" si="5"/>
        <v>42.43643495083036</v>
      </c>
      <c r="AG20" s="224"/>
      <c r="AH20" s="236"/>
      <c r="AI20" s="242"/>
      <c r="AJ20" s="200"/>
      <c r="AK20" s="355">
        <f t="shared" si="6"/>
        <v>1984.4712099999999</v>
      </c>
      <c r="AL20" s="353">
        <f t="shared" si="7"/>
        <v>900.81603999999993</v>
      </c>
      <c r="AM20" s="246">
        <v>83.775152627712799</v>
      </c>
      <c r="AN20" s="95">
        <v>-479.74732</v>
      </c>
      <c r="AO20" s="154" t="s">
        <v>73</v>
      </c>
      <c r="AP20" s="219" t="s">
        <v>73</v>
      </c>
      <c r="AQ20" s="255">
        <v>3692</v>
      </c>
      <c r="AR20" s="58">
        <v>1885</v>
      </c>
      <c r="AS20" s="256">
        <f t="shared" si="13"/>
        <v>51.056338028169016</v>
      </c>
      <c r="AT20" s="59"/>
      <c r="AU20" s="260"/>
      <c r="AV20" s="263">
        <v>51</v>
      </c>
      <c r="AW20" s="97"/>
      <c r="AX20" s="187">
        <f t="shared" si="16"/>
        <v>0</v>
      </c>
      <c r="AY20" s="266">
        <v>46</v>
      </c>
      <c r="AZ20" s="267">
        <v>24</v>
      </c>
      <c r="BA20" s="208">
        <v>10.5</v>
      </c>
      <c r="BB20" s="268">
        <v>5.95</v>
      </c>
      <c r="BC20" s="208">
        <v>148.6</v>
      </c>
      <c r="BD20" s="271">
        <v>148.6</v>
      </c>
      <c r="BE20" s="279"/>
      <c r="BF20" s="280"/>
      <c r="BG20" s="75"/>
      <c r="BH20" s="279"/>
      <c r="BI20" s="280"/>
      <c r="BJ20" s="279"/>
      <c r="BK20" s="280"/>
      <c r="BL20" s="279"/>
      <c r="BM20" s="280"/>
      <c r="BN20" s="219" t="s">
        <v>73</v>
      </c>
      <c r="BO20" s="279">
        <v>423</v>
      </c>
      <c r="BP20" s="430"/>
      <c r="BQ20" s="436">
        <v>27</v>
      </c>
      <c r="BR20" s="437">
        <v>27</v>
      </c>
      <c r="BS20" s="432">
        <f t="shared" si="14"/>
        <v>4398.1000000000004</v>
      </c>
      <c r="BT20" s="385">
        <f t="shared" si="15"/>
        <v>2090.5500000000002</v>
      </c>
      <c r="BU20" s="292">
        <f t="shared" si="8"/>
        <v>6382.5712100000001</v>
      </c>
      <c r="BV20" s="293">
        <f t="shared" si="8"/>
        <v>2991.3660399999999</v>
      </c>
      <c r="BW20" s="286">
        <v>93.205836201602906</v>
      </c>
      <c r="BX20" s="193">
        <f t="shared" si="9"/>
        <v>-3391.2051700000002</v>
      </c>
      <c r="BY20" s="86"/>
      <c r="BZ20" s="86"/>
      <c r="CA20" s="86"/>
      <c r="CB20" s="86"/>
      <c r="CC20" s="86"/>
      <c r="CD20" s="86"/>
      <c r="CE20" s="86"/>
      <c r="CF20" s="86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  <c r="ALN20" s="147"/>
      <c r="ALO20" s="147"/>
      <c r="ALP20" s="147"/>
      <c r="ALQ20" s="147"/>
      <c r="ALR20" s="147"/>
      <c r="ALS20" s="147"/>
      <c r="ALT20" s="147"/>
    </row>
    <row r="21" spans="1:1008">
      <c r="A21" s="175" t="s">
        <v>74</v>
      </c>
      <c r="B21" s="199">
        <v>97</v>
      </c>
      <c r="C21" s="200">
        <v>78.769409999999993</v>
      </c>
      <c r="D21" s="52">
        <f t="shared" si="0"/>
        <v>81.205577319587618</v>
      </c>
      <c r="E21" s="52">
        <f t="shared" si="10"/>
        <v>96.273723333333322</v>
      </c>
      <c r="F21" s="52">
        <f t="shared" si="11"/>
        <v>144.41058499999997</v>
      </c>
      <c r="G21" s="52"/>
      <c r="H21" s="52"/>
      <c r="I21" s="208">
        <v>131</v>
      </c>
      <c r="J21" s="200">
        <v>140.935</v>
      </c>
      <c r="K21" s="229">
        <f t="shared" si="17"/>
        <v>107.58396946564885</v>
      </c>
      <c r="L21" s="208">
        <v>51</v>
      </c>
      <c r="M21" s="200">
        <v>0.96</v>
      </c>
      <c r="N21" s="229">
        <f t="shared" si="2"/>
        <v>1.8823529411764703</v>
      </c>
      <c r="O21" s="208">
        <v>70</v>
      </c>
      <c r="P21" s="200">
        <v>28.426490000000001</v>
      </c>
      <c r="Q21" s="229">
        <f t="shared" si="3"/>
        <v>40.609271428571432</v>
      </c>
      <c r="R21" s="208">
        <v>212</v>
      </c>
      <c r="S21" s="200">
        <v>64.350999999999999</v>
      </c>
      <c r="T21" s="229">
        <f t="shared" si="4"/>
        <v>30.354245283018866</v>
      </c>
      <c r="U21" s="229">
        <f t="shared" si="12"/>
        <v>92.77749</v>
      </c>
      <c r="V21" s="219" t="s">
        <v>74</v>
      </c>
      <c r="W21" s="208"/>
      <c r="X21" s="200"/>
      <c r="Y21" s="230"/>
      <c r="Z21" s="160" t="s">
        <v>74</v>
      </c>
      <c r="AA21" s="208">
        <v>1</v>
      </c>
      <c r="AB21" s="268"/>
      <c r="AC21" s="229">
        <f>AB21/AA21*100</f>
        <v>0</v>
      </c>
      <c r="AD21" s="208">
        <v>187.36224000000001</v>
      </c>
      <c r="AE21" s="200">
        <v>79.509820000000005</v>
      </c>
      <c r="AF21" s="229">
        <f t="shared" si="5"/>
        <v>42.436416217056326</v>
      </c>
      <c r="AG21" s="224"/>
      <c r="AH21" s="236"/>
      <c r="AI21" s="242"/>
      <c r="AJ21" s="200"/>
      <c r="AK21" s="355">
        <f t="shared" si="6"/>
        <v>749.36224000000004</v>
      </c>
      <c r="AL21" s="353">
        <f t="shared" si="7"/>
        <v>392.95172000000002</v>
      </c>
      <c r="AM21" s="246">
        <v>60.169679429457098</v>
      </c>
      <c r="AN21" s="57">
        <v>-498.06142999999997</v>
      </c>
      <c r="AO21" s="154" t="s">
        <v>74</v>
      </c>
      <c r="AP21" s="219" t="s">
        <v>74</v>
      </c>
      <c r="AQ21" s="255">
        <v>799</v>
      </c>
      <c r="AR21" s="58">
        <v>364</v>
      </c>
      <c r="AS21" s="256">
        <f t="shared" si="13"/>
        <v>45.55694618272841</v>
      </c>
      <c r="AT21" s="59"/>
      <c r="AU21" s="260"/>
      <c r="AV21" s="263"/>
      <c r="AW21" s="97"/>
      <c r="AX21" s="187"/>
      <c r="AY21" s="266">
        <v>11</v>
      </c>
      <c r="AZ21" s="267">
        <v>6</v>
      </c>
      <c r="BA21" s="208">
        <v>2.2999999999999998</v>
      </c>
      <c r="BB21" s="268">
        <v>1.3</v>
      </c>
      <c r="BC21" s="208">
        <v>59.4</v>
      </c>
      <c r="BD21" s="271">
        <v>59.4</v>
      </c>
      <c r="BE21" s="279"/>
      <c r="BF21" s="280"/>
      <c r="BG21" s="75"/>
      <c r="BH21" s="279"/>
      <c r="BI21" s="280"/>
      <c r="BJ21" s="279"/>
      <c r="BK21" s="280"/>
      <c r="BL21" s="279"/>
      <c r="BM21" s="280"/>
      <c r="BN21" s="219" t="s">
        <v>74</v>
      </c>
      <c r="BO21" s="279"/>
      <c r="BP21" s="430"/>
      <c r="BQ21" s="436">
        <v>215</v>
      </c>
      <c r="BR21" s="437">
        <v>15</v>
      </c>
      <c r="BS21" s="432">
        <f t="shared" si="14"/>
        <v>1086.6999999999998</v>
      </c>
      <c r="BT21" s="385">
        <f t="shared" si="15"/>
        <v>445.7</v>
      </c>
      <c r="BU21" s="292">
        <f t="shared" si="8"/>
        <v>1836.0622399999997</v>
      </c>
      <c r="BV21" s="293">
        <f t="shared" si="8"/>
        <v>838.65172000000007</v>
      </c>
      <c r="BW21" s="286">
        <v>77.929742315826701</v>
      </c>
      <c r="BX21" s="193">
        <f t="shared" si="9"/>
        <v>-997.41051999999968</v>
      </c>
      <c r="BY21" s="86"/>
      <c r="BZ21" s="86"/>
      <c r="CA21" s="86"/>
      <c r="CB21" s="86"/>
      <c r="CC21" s="86"/>
      <c r="CD21" s="86"/>
      <c r="CE21" s="86"/>
      <c r="CF21" s="86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  <c r="ALN21" s="147"/>
      <c r="ALO21" s="147"/>
      <c r="ALP21" s="147"/>
      <c r="ALQ21" s="147"/>
      <c r="ALR21" s="147"/>
      <c r="ALS21" s="147"/>
      <c r="ALT21" s="147"/>
    </row>
    <row r="22" spans="1:1008" ht="12" thickBot="1">
      <c r="A22" s="178" t="s">
        <v>75</v>
      </c>
      <c r="B22" s="201">
        <v>116.6978</v>
      </c>
      <c r="C22" s="202">
        <v>52.678980000000003</v>
      </c>
      <c r="D22" s="391">
        <f t="shared" si="0"/>
        <v>45.141365132847405</v>
      </c>
      <c r="E22" s="52">
        <f t="shared" si="10"/>
        <v>64.385420000000011</v>
      </c>
      <c r="F22" s="52">
        <f t="shared" si="11"/>
        <v>96.578130000000002</v>
      </c>
      <c r="G22" s="391"/>
      <c r="H22" s="391"/>
      <c r="I22" s="210">
        <v>14</v>
      </c>
      <c r="J22" s="202">
        <v>21.773409999999998</v>
      </c>
      <c r="K22" s="356">
        <f t="shared" si="17"/>
        <v>155.52435714285713</v>
      </c>
      <c r="L22" s="210">
        <v>54</v>
      </c>
      <c r="M22" s="202">
        <v>6.5421199999999997</v>
      </c>
      <c r="N22" s="356">
        <f t="shared" si="2"/>
        <v>12.115037037037037</v>
      </c>
      <c r="O22" s="216">
        <v>281</v>
      </c>
      <c r="P22" s="348">
        <v>23.222639999999998</v>
      </c>
      <c r="Q22" s="356">
        <f t="shared" si="3"/>
        <v>8.2642846975088968</v>
      </c>
      <c r="R22" s="216">
        <v>1</v>
      </c>
      <c r="S22" s="348">
        <v>1.9640000000000001E-2</v>
      </c>
      <c r="T22" s="356">
        <f t="shared" si="4"/>
        <v>1.9640000000000002</v>
      </c>
      <c r="U22" s="356">
        <f t="shared" si="12"/>
        <v>23.242279999999997</v>
      </c>
      <c r="V22" s="220" t="s">
        <v>75</v>
      </c>
      <c r="W22" s="216"/>
      <c r="X22" s="349"/>
      <c r="Y22" s="392"/>
      <c r="Z22" s="163" t="s">
        <v>75</v>
      </c>
      <c r="AA22" s="232">
        <v>10</v>
      </c>
      <c r="AB22" s="351"/>
      <c r="AC22" s="356">
        <f>AB22/AA22*100</f>
        <v>0</v>
      </c>
      <c r="AD22" s="232">
        <v>293.7029</v>
      </c>
      <c r="AE22" s="349">
        <v>124.63711000000001</v>
      </c>
      <c r="AF22" s="356">
        <f t="shared" si="5"/>
        <v>42.436458747938822</v>
      </c>
      <c r="AG22" s="237"/>
      <c r="AH22" s="238"/>
      <c r="AI22" s="393"/>
      <c r="AJ22" s="348"/>
      <c r="AK22" s="394">
        <f t="shared" si="6"/>
        <v>770.40070000000003</v>
      </c>
      <c r="AL22" s="347">
        <f t="shared" si="7"/>
        <v>228.87389999999999</v>
      </c>
      <c r="AM22" s="247">
        <v>99.611577062884507</v>
      </c>
      <c r="AN22" s="95">
        <v>-5.2049799999999804</v>
      </c>
      <c r="AO22" s="395" t="s">
        <v>75</v>
      </c>
      <c r="AP22" s="220" t="s">
        <v>75</v>
      </c>
      <c r="AQ22" s="257">
        <v>1843</v>
      </c>
      <c r="AR22" s="122">
        <v>894</v>
      </c>
      <c r="AS22" s="396">
        <f t="shared" si="13"/>
        <v>48.50786760716224</v>
      </c>
      <c r="AT22" s="397"/>
      <c r="AU22" s="398"/>
      <c r="AV22" s="264">
        <v>16</v>
      </c>
      <c r="AW22" s="126"/>
      <c r="AX22" s="399">
        <f t="shared" si="16"/>
        <v>0</v>
      </c>
      <c r="AY22" s="400">
        <v>20</v>
      </c>
      <c r="AZ22" s="401">
        <v>10</v>
      </c>
      <c r="BA22" s="210">
        <v>3.9</v>
      </c>
      <c r="BB22" s="269">
        <v>2.2000000000000002</v>
      </c>
      <c r="BC22" s="210">
        <v>59.4</v>
      </c>
      <c r="BD22" s="269">
        <v>59.4</v>
      </c>
      <c r="BE22" s="275"/>
      <c r="BF22" s="276"/>
      <c r="BG22" s="101"/>
      <c r="BH22" s="275"/>
      <c r="BI22" s="276"/>
      <c r="BJ22" s="275"/>
      <c r="BK22" s="276"/>
      <c r="BL22" s="275"/>
      <c r="BM22" s="276"/>
      <c r="BN22" s="220" t="s">
        <v>75</v>
      </c>
      <c r="BO22" s="275"/>
      <c r="BP22" s="431"/>
      <c r="BQ22" s="441">
        <v>27</v>
      </c>
      <c r="BR22" s="442">
        <v>27</v>
      </c>
      <c r="BS22" s="432">
        <f t="shared" si="14"/>
        <v>1969.3000000000002</v>
      </c>
      <c r="BT22" s="385">
        <f t="shared" si="15"/>
        <v>992.6</v>
      </c>
      <c r="BU22" s="402">
        <f t="shared" si="8"/>
        <v>2739.7007000000003</v>
      </c>
      <c r="BV22" s="403">
        <f t="shared" si="8"/>
        <v>1221.4739</v>
      </c>
      <c r="BW22" s="287">
        <v>99.851740763812899</v>
      </c>
      <c r="BX22" s="404">
        <f t="shared" si="9"/>
        <v>-1518.2268000000004</v>
      </c>
      <c r="BY22" s="86"/>
      <c r="BZ22" s="86"/>
      <c r="CA22" s="86"/>
      <c r="CB22" s="86"/>
      <c r="CC22" s="86"/>
      <c r="CD22" s="86"/>
      <c r="CE22" s="86"/>
      <c r="CF22" s="86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  <c r="ALN22" s="147"/>
      <c r="ALO22" s="147"/>
      <c r="ALP22" s="147"/>
      <c r="ALQ22" s="147"/>
      <c r="ALR22" s="147"/>
      <c r="ALS22" s="147"/>
      <c r="ALT22" s="147"/>
    </row>
    <row r="23" spans="1:1008" ht="12" thickBot="1">
      <c r="A23" s="405" t="s">
        <v>16</v>
      </c>
      <c r="B23" s="406">
        <f>SUM(B9:B22)</f>
        <v>6689.9663900000005</v>
      </c>
      <c r="C23" s="407">
        <f>SUM(C9:C22)</f>
        <v>3106.6354499999998</v>
      </c>
      <c r="D23" s="408">
        <f t="shared" si="0"/>
        <v>46.437235538936683</v>
      </c>
      <c r="E23" s="52">
        <f t="shared" si="10"/>
        <v>3796.9988833333332</v>
      </c>
      <c r="F23" s="52">
        <f t="shared" si="11"/>
        <v>5695.4983249999996</v>
      </c>
      <c r="G23" s="408"/>
      <c r="H23" s="408"/>
      <c r="I23" s="409">
        <f>SUM(I9:I22)</f>
        <v>676.5</v>
      </c>
      <c r="J23" s="407">
        <f>SUM(J9:J22)</f>
        <v>732.98051999999984</v>
      </c>
      <c r="K23" s="410">
        <f t="shared" si="17"/>
        <v>108.34893126385808</v>
      </c>
      <c r="L23" s="411">
        <f>SUM(L9:L22)</f>
        <v>1179.9578999999999</v>
      </c>
      <c r="M23" s="407">
        <f>SUM(M9:M22)</f>
        <v>143.32993000000002</v>
      </c>
      <c r="N23" s="410">
        <f t="shared" si="2"/>
        <v>12.147037618884541</v>
      </c>
      <c r="O23" s="409">
        <f>SUM(O9:O22)</f>
        <v>7010.2</v>
      </c>
      <c r="P23" s="407">
        <f>SUM(P9:P22)</f>
        <v>1735.5103899999999</v>
      </c>
      <c r="Q23" s="410">
        <f t="shared" si="3"/>
        <v>24.756931185986133</v>
      </c>
      <c r="R23" s="409">
        <f>SUM(R9:R22)</f>
        <v>821</v>
      </c>
      <c r="S23" s="407">
        <f>SUM(S9:S22)</f>
        <v>654.55103999999994</v>
      </c>
      <c r="T23" s="410">
        <f t="shared" si="4"/>
        <v>79.726070645554188</v>
      </c>
      <c r="U23" s="452">
        <f t="shared" si="12"/>
        <v>2390.0614299999997</v>
      </c>
      <c r="V23" s="360" t="s">
        <v>16</v>
      </c>
      <c r="W23" s="406">
        <f>SUM(W9:W22)</f>
        <v>1845.5818199999999</v>
      </c>
      <c r="X23" s="407">
        <f>SUM(X9:X22)</f>
        <v>205.43371999999999</v>
      </c>
      <c r="Y23" s="410"/>
      <c r="Z23" s="412">
        <f>SUM(Z9:Z22)</f>
        <v>0</v>
      </c>
      <c r="AA23" s="409">
        <f>SUM(AA9:AA22)</f>
        <v>67.599999999999994</v>
      </c>
      <c r="AB23" s="407">
        <f>SUM(AB9:AB22)</f>
        <v>43.337839999999993</v>
      </c>
      <c r="AC23" s="410">
        <f>AB23/AA23*100</f>
        <v>64.109230769230763</v>
      </c>
      <c r="AD23" s="406">
        <f>SUM(AD9:AD22)</f>
        <v>9295.0677100000012</v>
      </c>
      <c r="AE23" s="407">
        <f>SUM(AE9:AE22)</f>
        <v>3988.38654</v>
      </c>
      <c r="AF23" s="410">
        <f t="shared" si="5"/>
        <v>42.908633529470002</v>
      </c>
      <c r="AG23" s="411">
        <f t="shared" ref="AG23:AM23" si="18">SUM(AG9:AG22)</f>
        <v>0</v>
      </c>
      <c r="AH23" s="413">
        <f t="shared" si="18"/>
        <v>8.7000000000000011</v>
      </c>
      <c r="AI23" s="409">
        <f t="shared" si="18"/>
        <v>100</v>
      </c>
      <c r="AJ23" s="414">
        <f t="shared" si="18"/>
        <v>100.00039</v>
      </c>
      <c r="AK23" s="415">
        <f t="shared" si="18"/>
        <v>27685.873820000001</v>
      </c>
      <c r="AL23" s="416">
        <f t="shared" si="18"/>
        <v>10718.865820000001</v>
      </c>
      <c r="AM23" s="417">
        <f t="shared" si="18"/>
        <v>1169.5443042815507</v>
      </c>
      <c r="AN23" s="418">
        <v>-5.2049799999999804</v>
      </c>
      <c r="AO23" s="419">
        <f>SUM(AO9:AO22)</f>
        <v>0</v>
      </c>
      <c r="AP23" s="360" t="s">
        <v>16</v>
      </c>
      <c r="AQ23" s="420">
        <f>SUM(AQ9:AQ22)</f>
        <v>33743</v>
      </c>
      <c r="AR23" s="421">
        <f>SUM(AR9:AR22)</f>
        <v>16872</v>
      </c>
      <c r="AS23" s="422">
        <v>100</v>
      </c>
      <c r="AT23" s="423">
        <f>SUM(AT9:AT22)</f>
        <v>0</v>
      </c>
      <c r="AU23" s="419">
        <f>SUM(AU9:AU22)</f>
        <v>0</v>
      </c>
      <c r="AV23" s="411">
        <f>SUM(AV9:AV22)</f>
        <v>200</v>
      </c>
      <c r="AW23" s="424">
        <f>SUM(AW9:AW22)</f>
        <v>0</v>
      </c>
      <c r="AX23" s="425">
        <f t="shared" si="16"/>
        <v>0</v>
      </c>
      <c r="AY23" s="411">
        <f t="shared" ref="AY23:BF23" si="19">SUM(AY9:AY22)</f>
        <v>1144.5</v>
      </c>
      <c r="AZ23" s="414">
        <f t="shared" si="19"/>
        <v>457</v>
      </c>
      <c r="BA23" s="411">
        <f t="shared" si="19"/>
        <v>72.7</v>
      </c>
      <c r="BB23" s="414">
        <f t="shared" si="19"/>
        <v>40.950000000000003</v>
      </c>
      <c r="BC23" s="411">
        <f t="shared" si="19"/>
        <v>1248.2</v>
      </c>
      <c r="BD23" s="414">
        <f t="shared" si="19"/>
        <v>1248.2</v>
      </c>
      <c r="BE23" s="411">
        <f t="shared" si="19"/>
        <v>3276</v>
      </c>
      <c r="BF23" s="414">
        <f t="shared" si="19"/>
        <v>0</v>
      </c>
      <c r="BG23" s="426"/>
      <c r="BH23" s="411">
        <f t="shared" ref="BH23:BV23" si="20">SUM(BH9:BH22)</f>
        <v>27</v>
      </c>
      <c r="BI23" s="414">
        <f t="shared" si="20"/>
        <v>0</v>
      </c>
      <c r="BJ23" s="411">
        <f t="shared" si="20"/>
        <v>268</v>
      </c>
      <c r="BK23" s="414">
        <f t="shared" si="20"/>
        <v>0</v>
      </c>
      <c r="BL23" s="411">
        <f t="shared" si="20"/>
        <v>1504</v>
      </c>
      <c r="BM23" s="414">
        <f t="shared" si="20"/>
        <v>1504</v>
      </c>
      <c r="BN23" s="360" t="s">
        <v>16</v>
      </c>
      <c r="BO23" s="411">
        <f t="shared" ref="BO23:BR23" si="21">SUM(BO9:BO22)</f>
        <v>2097</v>
      </c>
      <c r="BP23" s="434">
        <f t="shared" si="21"/>
        <v>0</v>
      </c>
      <c r="BQ23" s="411">
        <f t="shared" si="21"/>
        <v>780</v>
      </c>
      <c r="BR23" s="428">
        <f t="shared" si="21"/>
        <v>330</v>
      </c>
      <c r="BS23" s="423">
        <f t="shared" si="20"/>
        <v>44360.400000000009</v>
      </c>
      <c r="BT23" s="407">
        <f t="shared" si="20"/>
        <v>20452.149999999998</v>
      </c>
      <c r="BU23" s="450">
        <f t="shared" si="20"/>
        <v>72046.273820000002</v>
      </c>
      <c r="BV23" s="451">
        <f t="shared" si="20"/>
        <v>31171.015820000004</v>
      </c>
      <c r="BW23" s="427">
        <v>99.851740763812899</v>
      </c>
      <c r="BX23" s="414">
        <f>SUM(BX9:BX22)</f>
        <v>-40875.258000000002</v>
      </c>
      <c r="BY23" s="86"/>
      <c r="BZ23" s="86"/>
      <c r="CA23" s="86"/>
      <c r="CB23" s="86"/>
      <c r="CC23" s="86"/>
      <c r="CD23" s="86"/>
      <c r="CE23" s="86"/>
      <c r="CF23" s="86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  <c r="ALQ23" s="147"/>
      <c r="ALR23" s="147"/>
      <c r="ALS23" s="147"/>
      <c r="ALT23" s="147"/>
    </row>
    <row r="24" spans="1:1008">
      <c r="AL24" s="164"/>
      <c r="BU24" s="165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  <c r="ALQ24" s="147"/>
      <c r="ALR24" s="147"/>
      <c r="ALS24" s="147"/>
      <c r="ALT24" s="147"/>
    </row>
    <row r="25" spans="1:1008">
      <c r="D25" s="166"/>
      <c r="E25" s="166"/>
      <c r="F25" s="166"/>
      <c r="G25" s="166"/>
      <c r="H25" s="166"/>
      <c r="I25" s="166"/>
      <c r="J25" s="166"/>
      <c r="K25" s="166"/>
      <c r="AK25" s="164"/>
      <c r="AL25" s="165"/>
      <c r="BU25" s="141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  <c r="ALQ25" s="147"/>
      <c r="ALR25" s="147"/>
      <c r="ALS25" s="147"/>
      <c r="ALT25" s="147"/>
    </row>
    <row r="26" spans="1:1008" ht="12.75">
      <c r="A26" s="1" t="s">
        <v>76</v>
      </c>
      <c r="C26" s="16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  <c r="ALQ26" s="147"/>
      <c r="ALR26" s="147"/>
      <c r="ALS26" s="147"/>
      <c r="ALT26" s="147"/>
    </row>
    <row r="27" spans="1:1008">
      <c r="B27" s="168"/>
      <c r="C27" s="168"/>
      <c r="I27" s="165"/>
      <c r="L27" s="168"/>
      <c r="M27" s="168"/>
      <c r="R27" s="168"/>
      <c r="S27" s="168"/>
      <c r="W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L27" s="168"/>
      <c r="AM27" s="168"/>
      <c r="AU27" s="168"/>
      <c r="AV27" s="168"/>
      <c r="AW27" s="168"/>
      <c r="AX27" s="168"/>
      <c r="AY27" s="168"/>
      <c r="AZ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O27" s="168"/>
      <c r="BP27" s="168"/>
      <c r="BQ27" s="168"/>
      <c r="BR27" s="168"/>
      <c r="BS27" s="168"/>
      <c r="BT27" s="168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  <c r="ALQ27" s="147"/>
      <c r="ALR27" s="147"/>
      <c r="ALS27" s="147"/>
      <c r="ALT27" s="147"/>
    </row>
    <row r="28" spans="1:1008">
      <c r="C28" s="164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  <c r="ALQ28" s="147"/>
      <c r="ALR28" s="147"/>
      <c r="ALS28" s="147"/>
      <c r="ALT28" s="147"/>
    </row>
    <row r="29" spans="1:1008">
      <c r="C29" s="164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  <c r="ALQ29" s="147"/>
      <c r="ALR29" s="147"/>
      <c r="ALS29" s="147"/>
      <c r="ALT29" s="147"/>
    </row>
    <row r="30" spans="1:1008">
      <c r="C30" s="164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  <c r="ALQ30" s="147"/>
      <c r="ALR30" s="147"/>
      <c r="ALS30" s="147"/>
      <c r="ALT30" s="147"/>
    </row>
    <row r="31" spans="1:1008">
      <c r="C31" s="164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  <c r="ALQ31" s="147"/>
      <c r="ALR31" s="147"/>
      <c r="ALS31" s="147"/>
      <c r="ALT31" s="147"/>
    </row>
    <row r="32" spans="1:1008">
      <c r="C32" s="164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  <c r="ALN32" s="147"/>
      <c r="ALO32" s="147"/>
      <c r="ALP32" s="147"/>
      <c r="ALQ32" s="147"/>
      <c r="ALR32" s="147"/>
      <c r="ALS32" s="147"/>
      <c r="ALT32" s="147"/>
    </row>
    <row r="33" spans="3:3" s="147" customFormat="1">
      <c r="C33" s="164"/>
    </row>
    <row r="34" spans="3:3" s="147" customFormat="1">
      <c r="C34" s="164"/>
    </row>
    <row r="35" spans="3:3" s="147" customFormat="1">
      <c r="C35" s="164"/>
    </row>
    <row r="36" spans="3:3" s="147" customFormat="1">
      <c r="C36" s="164"/>
    </row>
    <row r="37" spans="3:3" s="147" customFormat="1">
      <c r="C37" s="164"/>
    </row>
    <row r="38" spans="3:3" s="147" customFormat="1">
      <c r="C38" s="164"/>
    </row>
    <row r="39" spans="3:3" s="147" customFormat="1">
      <c r="C39" s="164"/>
    </row>
    <row r="40" spans="3:3" s="147" customFormat="1">
      <c r="C40" s="164"/>
    </row>
    <row r="41" spans="3:3" s="147" customFormat="1">
      <c r="C41" s="164"/>
    </row>
    <row r="42" spans="3:3" s="147" customFormat="1">
      <c r="C42" s="164"/>
    </row>
    <row r="43" spans="3:3" s="147" customFormat="1">
      <c r="C43" s="169"/>
    </row>
  </sheetData>
  <mergeCells count="33">
    <mergeCell ref="A4:BW4"/>
    <mergeCell ref="B6:C6"/>
    <mergeCell ref="I6:J6"/>
    <mergeCell ref="L6:M6"/>
    <mergeCell ref="O6:P6"/>
    <mergeCell ref="R6:S6"/>
    <mergeCell ref="W6:X6"/>
    <mergeCell ref="AA6:AB7"/>
    <mergeCell ref="AD6:AE6"/>
    <mergeCell ref="AG6:AH6"/>
    <mergeCell ref="BL6:BM7"/>
    <mergeCell ref="AI6:AJ7"/>
    <mergeCell ref="AO6:AO7"/>
    <mergeCell ref="AQ6:AS7"/>
    <mergeCell ref="AT6:AU7"/>
    <mergeCell ref="AV6:AX7"/>
    <mergeCell ref="BO6:BP7"/>
    <mergeCell ref="BQ6:BR7"/>
    <mergeCell ref="BS6:BT7"/>
    <mergeCell ref="BH6:BI7"/>
    <mergeCell ref="BJ6:BK7"/>
    <mergeCell ref="B7:C7"/>
    <mergeCell ref="I7:J7"/>
    <mergeCell ref="L7:M7"/>
    <mergeCell ref="O7:P7"/>
    <mergeCell ref="R7:S7"/>
    <mergeCell ref="W7:X7"/>
    <mergeCell ref="AD7:AE7"/>
    <mergeCell ref="BA6:BB7"/>
    <mergeCell ref="BC6:BD7"/>
    <mergeCell ref="BE6:BF7"/>
    <mergeCell ref="AY6:AZ7"/>
    <mergeCell ref="AG7:AH7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LT43"/>
  <sheetViews>
    <sheetView workbookViewId="0">
      <selection sqref="A1:XFD1048576"/>
    </sheetView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125" style="146" customWidth="1"/>
    <col min="6" max="6" width="7.875" style="146" customWidth="1"/>
    <col min="7" max="7" width="5.75" style="146" customWidth="1"/>
    <col min="8" max="8" width="6.62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6.5" style="146" customWidth="1"/>
    <col min="15" max="15" width="7.625" style="146" customWidth="1"/>
    <col min="16" max="16" width="5.625" style="146" customWidth="1"/>
    <col min="17" max="17" width="10.375" style="146" customWidth="1"/>
    <col min="18" max="18" width="17.5" style="146" customWidth="1"/>
    <col min="19" max="19" width="9.125" style="146" customWidth="1"/>
    <col min="20" max="20" width="7.5" style="146" customWidth="1"/>
    <col min="21" max="21" width="4.875" style="146" customWidth="1"/>
    <col min="22" max="22" width="18.875" style="146" hidden="1" customWidth="1"/>
    <col min="23" max="23" width="8.25" style="146" customWidth="1"/>
    <col min="24" max="24" width="7.375" style="146" customWidth="1"/>
    <col min="25" max="25" width="5.625" style="146" customWidth="1"/>
    <col min="26" max="26" width="7.5" style="146" customWidth="1"/>
    <col min="27" max="27" width="6.375" style="146" customWidth="1"/>
    <col min="28" max="28" width="8.125" style="146" customWidth="1"/>
    <col min="29" max="29" width="7.75" style="146" customWidth="1"/>
    <col min="30" max="31" width="4.75" style="146" customWidth="1"/>
    <col min="32" max="32" width="5.875" style="146" customWidth="1"/>
    <col min="33" max="33" width="5.25" style="146" customWidth="1"/>
    <col min="34" max="34" width="5.5" style="146" customWidth="1"/>
    <col min="35" max="35" width="5.25" style="146" customWidth="1"/>
    <col min="36" max="36" width="5.5" style="146" customWidth="1"/>
    <col min="37" max="37" width="15.75" style="146" customWidth="1"/>
    <col min="38" max="38" width="10.625" style="146" customWidth="1"/>
    <col min="39" max="39" width="10" style="146" customWidth="1"/>
    <col min="40" max="40" width="6.625" style="146" customWidth="1"/>
    <col min="41" max="41" width="7" style="146" customWidth="1"/>
    <col min="42" max="42" width="21.125" style="146" hidden="1" customWidth="1"/>
    <col min="43" max="43" width="7.75" style="146" customWidth="1"/>
    <col min="44" max="44" width="5.75" style="146" customWidth="1"/>
    <col min="45" max="45" width="4.75" style="146" customWidth="1"/>
    <col min="46" max="46" width="4.625" style="146" hidden="1" customWidth="1"/>
    <col min="47" max="47" width="4.375" style="146" hidden="1" customWidth="1"/>
    <col min="48" max="50" width="6.125" style="146" customWidth="1"/>
    <col min="51" max="51" width="5.75" style="146" customWidth="1"/>
    <col min="52" max="54" width="5.125" style="146" customWidth="1"/>
    <col min="55" max="55" width="8.875" style="146" customWidth="1"/>
    <col min="56" max="56" width="6.625" style="146" customWidth="1"/>
    <col min="57" max="57" width="5.625" style="146" customWidth="1"/>
    <col min="58" max="58" width="4.75" style="146" customWidth="1"/>
    <col min="59" max="59" width="6" style="146" hidden="1" customWidth="1"/>
    <col min="60" max="60" width="15.75" style="146" customWidth="1"/>
    <col min="61" max="61" width="5.625" style="146" customWidth="1"/>
    <col min="62" max="62" width="3.5" style="146" customWidth="1"/>
    <col min="63" max="63" width="5.625" style="146" customWidth="1"/>
    <col min="64" max="64" width="4.75" style="146" customWidth="1"/>
    <col min="65" max="65" width="5.625" style="146" customWidth="1"/>
    <col min="66" max="66" width="6.375" style="146" customWidth="1"/>
    <col min="67" max="67" width="5.625" style="146" customWidth="1"/>
    <col min="68" max="70" width="6.375" style="146" customWidth="1"/>
    <col min="71" max="71" width="9.25" style="146" customWidth="1"/>
    <col min="72" max="72" width="8.875" style="146" customWidth="1"/>
    <col min="73" max="73" width="12" style="146" customWidth="1"/>
    <col min="74" max="74" width="11.875" style="146" customWidth="1"/>
    <col min="75" max="75" width="5.875" style="146" customWidth="1"/>
    <col min="76" max="76" width="8.75" style="146" customWidth="1"/>
    <col min="77" max="87" width="12.125" style="146" customWidth="1"/>
    <col min="88" max="88" width="12.5" style="146" customWidth="1"/>
    <col min="89" max="1008" width="8.5" style="146" customWidth="1"/>
    <col min="1009" max="1009" width="9" style="147" customWidth="1"/>
    <col min="1010" max="16384" width="9" style="147"/>
  </cols>
  <sheetData>
    <row r="1" spans="1:1008"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  <c r="ALN1" s="147"/>
      <c r="ALO1" s="147"/>
      <c r="ALP1" s="147"/>
      <c r="ALQ1" s="147"/>
      <c r="ALR1" s="147"/>
      <c r="ALS1" s="147"/>
      <c r="ALT1" s="147"/>
    </row>
    <row r="2" spans="1:1008"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  <c r="ALN2" s="147"/>
      <c r="ALO2" s="147"/>
      <c r="ALP2" s="147"/>
      <c r="ALQ2" s="147"/>
      <c r="ALR2" s="147"/>
      <c r="ALS2" s="147"/>
      <c r="ALT2" s="147"/>
    </row>
    <row r="3" spans="1:1008"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  <c r="ALN3" s="147"/>
      <c r="ALO3" s="147"/>
      <c r="ALP3" s="147"/>
      <c r="ALQ3" s="147"/>
      <c r="ALR3" s="147"/>
      <c r="ALS3" s="147"/>
      <c r="ALT3" s="147"/>
    </row>
    <row r="4" spans="1:1008">
      <c r="A4" s="682" t="s">
        <v>110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BO4" s="682"/>
      <c r="BP4" s="682"/>
      <c r="BQ4" s="682"/>
      <c r="BR4" s="682"/>
      <c r="BS4" s="682"/>
      <c r="BT4" s="682"/>
      <c r="BU4" s="682"/>
      <c r="BV4" s="682"/>
      <c r="BW4" s="682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  <c r="ALN4" s="147"/>
      <c r="ALO4" s="147"/>
      <c r="ALP4" s="147"/>
      <c r="ALQ4" s="147"/>
      <c r="ALR4" s="147"/>
      <c r="ALS4" s="147"/>
      <c r="ALT4" s="147"/>
    </row>
    <row r="5" spans="1:1008" ht="12" thickBot="1">
      <c r="A5" s="507"/>
      <c r="B5" s="507"/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  <c r="Z5" s="507"/>
      <c r="AA5" s="507"/>
      <c r="AB5" s="507"/>
      <c r="AC5" s="507"/>
      <c r="AD5" s="507"/>
      <c r="AE5" s="507"/>
      <c r="AF5" s="507"/>
      <c r="AG5" s="507"/>
      <c r="AH5" s="507"/>
      <c r="AI5" s="507"/>
      <c r="AJ5" s="507"/>
      <c r="AK5" s="507"/>
      <c r="AL5" s="507"/>
      <c r="AM5" s="507"/>
      <c r="AN5" s="507"/>
      <c r="AO5" s="507"/>
      <c r="AP5" s="507"/>
      <c r="AQ5" s="507"/>
      <c r="AR5" s="507"/>
      <c r="AS5" s="507"/>
      <c r="AT5" s="507"/>
      <c r="AU5" s="507"/>
      <c r="AV5" s="507"/>
      <c r="AW5" s="507"/>
      <c r="AX5" s="507"/>
      <c r="AY5" s="507"/>
      <c r="AZ5" s="507"/>
      <c r="BA5" s="507"/>
      <c r="BB5" s="507"/>
      <c r="BC5" s="507"/>
      <c r="BD5" s="507"/>
      <c r="BE5" s="507"/>
      <c r="BF5" s="507"/>
      <c r="BG5" s="507"/>
      <c r="BH5" s="507"/>
      <c r="BI5" s="507"/>
      <c r="BJ5" s="507"/>
      <c r="BK5" s="507"/>
      <c r="BL5" s="507"/>
      <c r="BM5" s="507"/>
      <c r="BN5" s="507"/>
      <c r="BO5" s="507"/>
      <c r="BP5" s="507"/>
      <c r="BQ5" s="507"/>
      <c r="BR5" s="507"/>
      <c r="BS5" s="507"/>
      <c r="BT5" s="507"/>
      <c r="BU5" s="507"/>
      <c r="BV5" s="507"/>
      <c r="BW5" s="50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  <c r="ALN5" s="147"/>
      <c r="ALO5" s="147"/>
      <c r="ALP5" s="147"/>
      <c r="ALQ5" s="147"/>
      <c r="ALR5" s="147"/>
      <c r="ALS5" s="147"/>
      <c r="ALT5" s="147"/>
    </row>
    <row r="6" spans="1:1008" s="150" customFormat="1" ht="21.75">
      <c r="A6" s="170" t="s">
        <v>1</v>
      </c>
      <c r="B6" s="683" t="s">
        <v>2</v>
      </c>
      <c r="C6" s="684"/>
      <c r="D6" s="171" t="s">
        <v>3</v>
      </c>
      <c r="E6" s="683" t="s">
        <v>4</v>
      </c>
      <c r="F6" s="684"/>
      <c r="G6" s="183" t="s">
        <v>3</v>
      </c>
      <c r="H6" s="686" t="s">
        <v>5</v>
      </c>
      <c r="I6" s="691"/>
      <c r="J6" s="183" t="s">
        <v>3</v>
      </c>
      <c r="K6" s="686" t="s">
        <v>6</v>
      </c>
      <c r="L6" s="691"/>
      <c r="M6" s="183" t="s">
        <v>3</v>
      </c>
      <c r="N6" s="686" t="s">
        <v>6</v>
      </c>
      <c r="O6" s="691"/>
      <c r="P6" s="183" t="s">
        <v>3</v>
      </c>
      <c r="Q6" s="352" t="s">
        <v>97</v>
      </c>
      <c r="R6" s="217" t="s">
        <v>1</v>
      </c>
      <c r="S6" s="686" t="s">
        <v>8</v>
      </c>
      <c r="T6" s="691"/>
      <c r="U6" s="183" t="s">
        <v>3</v>
      </c>
      <c r="V6" s="171" t="s">
        <v>1</v>
      </c>
      <c r="W6" s="721" t="s">
        <v>13</v>
      </c>
      <c r="X6" s="722"/>
      <c r="Y6" s="674" t="s">
        <v>78</v>
      </c>
      <c r="Z6" s="675"/>
      <c r="AA6" s="183" t="s">
        <v>3</v>
      </c>
      <c r="AB6" s="686" t="s">
        <v>11</v>
      </c>
      <c r="AC6" s="691"/>
      <c r="AD6" s="183" t="s">
        <v>3</v>
      </c>
      <c r="AE6" s="686" t="s">
        <v>12</v>
      </c>
      <c r="AF6" s="691"/>
      <c r="AG6" s="674" t="s">
        <v>14</v>
      </c>
      <c r="AH6" s="675"/>
      <c r="AI6" s="674" t="s">
        <v>31</v>
      </c>
      <c r="AJ6" s="675"/>
      <c r="AK6" s="217" t="s">
        <v>1</v>
      </c>
      <c r="AL6" s="354" t="s">
        <v>16</v>
      </c>
      <c r="AM6" s="352" t="s">
        <v>16</v>
      </c>
      <c r="AN6" s="171" t="s">
        <v>3</v>
      </c>
      <c r="AO6" s="186" t="s">
        <v>17</v>
      </c>
      <c r="AP6" s="692" t="s">
        <v>1</v>
      </c>
      <c r="AQ6" s="678" t="s">
        <v>18</v>
      </c>
      <c r="AR6" s="694"/>
      <c r="AS6" s="679"/>
      <c r="AT6" s="669" t="s">
        <v>19</v>
      </c>
      <c r="AU6" s="670"/>
      <c r="AV6" s="655" t="s">
        <v>21</v>
      </c>
      <c r="AW6" s="673"/>
      <c r="AX6" s="656"/>
      <c r="AY6" s="674" t="s">
        <v>22</v>
      </c>
      <c r="AZ6" s="675"/>
      <c r="BA6" s="678" t="s">
        <v>23</v>
      </c>
      <c r="BB6" s="679"/>
      <c r="BC6" s="674" t="s">
        <v>24</v>
      </c>
      <c r="BD6" s="675"/>
      <c r="BE6" s="655" t="s">
        <v>79</v>
      </c>
      <c r="BF6" s="656"/>
      <c r="BG6" s="272"/>
      <c r="BH6" s="217" t="s">
        <v>1</v>
      </c>
      <c r="BI6" s="655" t="s">
        <v>83</v>
      </c>
      <c r="BJ6" s="656"/>
      <c r="BK6" s="655" t="s">
        <v>86</v>
      </c>
      <c r="BL6" s="656"/>
      <c r="BM6" s="655" t="s">
        <v>87</v>
      </c>
      <c r="BN6" s="656"/>
      <c r="BO6" s="655" t="s">
        <v>88</v>
      </c>
      <c r="BP6" s="656"/>
      <c r="BQ6" s="717" t="s">
        <v>34</v>
      </c>
      <c r="BR6" s="718"/>
      <c r="BS6" s="655" t="s">
        <v>36</v>
      </c>
      <c r="BT6" s="656"/>
      <c r="BU6" s="289" t="s">
        <v>16</v>
      </c>
      <c r="BV6" s="290" t="s">
        <v>16</v>
      </c>
      <c r="BW6" s="284" t="s">
        <v>37</v>
      </c>
      <c r="BX6" s="508"/>
      <c r="BY6" s="149"/>
      <c r="BZ6" s="149"/>
      <c r="CA6" s="149"/>
      <c r="CB6" s="149"/>
      <c r="CC6" s="149"/>
      <c r="CD6" s="149"/>
      <c r="CE6" s="149"/>
      <c r="CF6" s="149"/>
      <c r="CG6" s="147"/>
      <c r="CH6" s="147"/>
      <c r="CI6" s="147"/>
      <c r="CJ6" s="147"/>
      <c r="CK6" s="147"/>
      <c r="CL6" s="147"/>
      <c r="CM6" s="147"/>
      <c r="CN6" s="147"/>
      <c r="CO6" s="147"/>
    </row>
    <row r="7" spans="1:1008" s="150" customFormat="1" ht="29.25" customHeight="1" thickBot="1">
      <c r="A7" s="173"/>
      <c r="B7" s="659" t="s">
        <v>38</v>
      </c>
      <c r="C7" s="660"/>
      <c r="D7" s="151" t="s">
        <v>39</v>
      </c>
      <c r="E7" s="659" t="s">
        <v>40</v>
      </c>
      <c r="F7" s="660"/>
      <c r="G7" s="184" t="s">
        <v>39</v>
      </c>
      <c r="H7" s="662" t="s">
        <v>38</v>
      </c>
      <c r="I7" s="715"/>
      <c r="J7" s="184" t="s">
        <v>39</v>
      </c>
      <c r="K7" s="664" t="s">
        <v>81</v>
      </c>
      <c r="L7" s="716"/>
      <c r="M7" s="184" t="s">
        <v>39</v>
      </c>
      <c r="N7" s="664" t="s">
        <v>80</v>
      </c>
      <c r="O7" s="716"/>
      <c r="P7" s="184" t="s">
        <v>39</v>
      </c>
      <c r="Q7" s="184" t="s">
        <v>98</v>
      </c>
      <c r="R7" s="218"/>
      <c r="S7" s="711" t="s">
        <v>44</v>
      </c>
      <c r="T7" s="712"/>
      <c r="U7" s="254" t="s">
        <v>39</v>
      </c>
      <c r="V7" s="152"/>
      <c r="W7" s="723"/>
      <c r="X7" s="724"/>
      <c r="Y7" s="701"/>
      <c r="Z7" s="702"/>
      <c r="AA7" s="254" t="s">
        <v>39</v>
      </c>
      <c r="AB7" s="713"/>
      <c r="AC7" s="714"/>
      <c r="AD7" s="254" t="s">
        <v>39</v>
      </c>
      <c r="AE7" s="667"/>
      <c r="AF7" s="696"/>
      <c r="AG7" s="676"/>
      <c r="AH7" s="677"/>
      <c r="AI7" s="676"/>
      <c r="AJ7" s="677"/>
      <c r="AK7" s="363"/>
      <c r="AL7" s="358" t="s">
        <v>47</v>
      </c>
      <c r="AM7" s="254" t="s">
        <v>47</v>
      </c>
      <c r="AN7" s="359" t="s">
        <v>39</v>
      </c>
      <c r="AO7" s="161" t="s">
        <v>48</v>
      </c>
      <c r="AP7" s="693"/>
      <c r="AQ7" s="705"/>
      <c r="AR7" s="706"/>
      <c r="AS7" s="707"/>
      <c r="AT7" s="708"/>
      <c r="AU7" s="709"/>
      <c r="AV7" s="703"/>
      <c r="AW7" s="710"/>
      <c r="AX7" s="704"/>
      <c r="AY7" s="701"/>
      <c r="AZ7" s="702"/>
      <c r="BA7" s="705"/>
      <c r="BB7" s="707"/>
      <c r="BC7" s="701"/>
      <c r="BD7" s="702"/>
      <c r="BE7" s="703"/>
      <c r="BF7" s="704"/>
      <c r="BG7" s="273"/>
      <c r="BH7" s="363"/>
      <c r="BI7" s="703"/>
      <c r="BJ7" s="704"/>
      <c r="BK7" s="703"/>
      <c r="BL7" s="704"/>
      <c r="BM7" s="703"/>
      <c r="BN7" s="704"/>
      <c r="BO7" s="703"/>
      <c r="BP7" s="704"/>
      <c r="BQ7" s="719"/>
      <c r="BR7" s="720"/>
      <c r="BS7" s="703"/>
      <c r="BT7" s="704"/>
      <c r="BU7" s="275" t="s">
        <v>49</v>
      </c>
      <c r="BV7" s="281" t="s">
        <v>49</v>
      </c>
      <c r="BW7" s="383" t="s">
        <v>3</v>
      </c>
      <c r="BX7" s="513" t="s">
        <v>50</v>
      </c>
      <c r="BY7" s="149"/>
      <c r="BZ7" s="149"/>
      <c r="CA7" s="149"/>
      <c r="CB7" s="149"/>
      <c r="CC7" s="149"/>
      <c r="CD7" s="149"/>
      <c r="CE7" s="149"/>
      <c r="CF7" s="149"/>
      <c r="CG7" s="147"/>
      <c r="CH7" s="147"/>
      <c r="CI7" s="147"/>
      <c r="CJ7" s="147"/>
      <c r="CK7" s="147"/>
      <c r="CL7" s="147"/>
      <c r="CM7" s="147"/>
      <c r="CN7" s="147"/>
      <c r="CO7" s="147"/>
    </row>
    <row r="8" spans="1:1008" s="150" customFormat="1" ht="12" thickBot="1">
      <c r="A8" s="175"/>
      <c r="B8" s="509" t="s">
        <v>51</v>
      </c>
      <c r="C8" s="510" t="s">
        <v>52</v>
      </c>
      <c r="D8" s="156" t="s">
        <v>53</v>
      </c>
      <c r="E8" s="509" t="s">
        <v>54</v>
      </c>
      <c r="F8" s="510" t="s">
        <v>52</v>
      </c>
      <c r="G8" s="185" t="s">
        <v>53</v>
      </c>
      <c r="H8" s="214" t="s">
        <v>54</v>
      </c>
      <c r="I8" s="234" t="s">
        <v>52</v>
      </c>
      <c r="J8" s="185" t="s">
        <v>53</v>
      </c>
      <c r="K8" s="509" t="s">
        <v>54</v>
      </c>
      <c r="L8" s="510" t="s">
        <v>52</v>
      </c>
      <c r="M8" s="185" t="s">
        <v>53</v>
      </c>
      <c r="N8" s="509" t="s">
        <v>54</v>
      </c>
      <c r="O8" s="510" t="s">
        <v>52</v>
      </c>
      <c r="P8" s="185" t="s">
        <v>53</v>
      </c>
      <c r="Q8" s="185" t="s">
        <v>52</v>
      </c>
      <c r="R8" s="219"/>
      <c r="S8" s="343" t="s">
        <v>54</v>
      </c>
      <c r="T8" s="345" t="s">
        <v>52</v>
      </c>
      <c r="U8" s="346" t="s">
        <v>53</v>
      </c>
      <c r="V8" s="160"/>
      <c r="W8" s="343" t="s">
        <v>54</v>
      </c>
      <c r="X8" s="345" t="s">
        <v>52</v>
      </c>
      <c r="Y8" s="343" t="s">
        <v>54</v>
      </c>
      <c r="Z8" s="345" t="s">
        <v>52</v>
      </c>
      <c r="AA8" s="346" t="s">
        <v>55</v>
      </c>
      <c r="AB8" s="343" t="s">
        <v>54</v>
      </c>
      <c r="AC8" s="345" t="s">
        <v>52</v>
      </c>
      <c r="AD8" s="346" t="s">
        <v>55</v>
      </c>
      <c r="AE8" s="233" t="s">
        <v>56</v>
      </c>
      <c r="AF8" s="234" t="s">
        <v>52</v>
      </c>
      <c r="AG8" s="233" t="s">
        <v>56</v>
      </c>
      <c r="AH8" s="234" t="s">
        <v>52</v>
      </c>
      <c r="AI8" s="233" t="s">
        <v>56</v>
      </c>
      <c r="AJ8" s="234" t="s">
        <v>52</v>
      </c>
      <c r="AK8" s="369"/>
      <c r="AL8" s="360" t="s">
        <v>57</v>
      </c>
      <c r="AM8" s="361" t="s">
        <v>52</v>
      </c>
      <c r="AN8" s="362" t="s">
        <v>53</v>
      </c>
      <c r="AO8" s="344" t="s">
        <v>58</v>
      </c>
      <c r="AP8" s="357"/>
      <c r="AQ8" s="370" t="s">
        <v>56</v>
      </c>
      <c r="AR8" s="371" t="s">
        <v>52</v>
      </c>
      <c r="AS8" s="346" t="s">
        <v>3</v>
      </c>
      <c r="AT8" s="372" t="s">
        <v>56</v>
      </c>
      <c r="AU8" s="373" t="s">
        <v>52</v>
      </c>
      <c r="AV8" s="370" t="s">
        <v>56</v>
      </c>
      <c r="AW8" s="371" t="s">
        <v>52</v>
      </c>
      <c r="AX8" s="344" t="s">
        <v>3</v>
      </c>
      <c r="AY8" s="370" t="s">
        <v>56</v>
      </c>
      <c r="AZ8" s="344" t="s">
        <v>52</v>
      </c>
      <c r="BA8" s="370" t="s">
        <v>56</v>
      </c>
      <c r="BB8" s="344" t="s">
        <v>52</v>
      </c>
      <c r="BC8" s="370" t="s">
        <v>56</v>
      </c>
      <c r="BD8" s="346" t="s">
        <v>52</v>
      </c>
      <c r="BE8" s="379" t="s">
        <v>56</v>
      </c>
      <c r="BF8" s="380" t="s">
        <v>52</v>
      </c>
      <c r="BG8" s="381"/>
      <c r="BH8" s="369"/>
      <c r="BI8" s="379" t="s">
        <v>56</v>
      </c>
      <c r="BJ8" s="380" t="s">
        <v>52</v>
      </c>
      <c r="BK8" s="382" t="s">
        <v>56</v>
      </c>
      <c r="BL8" s="388" t="s">
        <v>52</v>
      </c>
      <c r="BM8" s="379" t="s">
        <v>56</v>
      </c>
      <c r="BN8" s="380" t="s">
        <v>52</v>
      </c>
      <c r="BO8" s="379" t="s">
        <v>56</v>
      </c>
      <c r="BP8" s="433" t="s">
        <v>52</v>
      </c>
      <c r="BQ8" s="440" t="s">
        <v>56</v>
      </c>
      <c r="BR8" s="388" t="s">
        <v>52</v>
      </c>
      <c r="BS8" s="435" t="s">
        <v>56</v>
      </c>
      <c r="BT8" s="388" t="s">
        <v>52</v>
      </c>
      <c r="BU8" s="379" t="s">
        <v>56</v>
      </c>
      <c r="BV8" s="388" t="s">
        <v>52</v>
      </c>
      <c r="BW8" s="389"/>
      <c r="BX8" s="390"/>
      <c r="CG8" s="147"/>
      <c r="CH8" s="147"/>
      <c r="CI8" s="147"/>
      <c r="CJ8" s="147"/>
      <c r="CK8" s="147"/>
      <c r="CL8" s="147"/>
      <c r="CM8" s="147"/>
      <c r="CN8" s="147"/>
      <c r="CO8" s="147"/>
    </row>
    <row r="9" spans="1:1008">
      <c r="A9" s="173" t="s">
        <v>59</v>
      </c>
      <c r="B9" s="197">
        <v>4713</v>
      </c>
      <c r="C9" s="198">
        <v>4040.3232400000002</v>
      </c>
      <c r="D9" s="52">
        <f t="shared" ref="D9:D23" si="0">C9/B9*100</f>
        <v>85.727206450244012</v>
      </c>
      <c r="E9" s="207">
        <v>21</v>
      </c>
      <c r="F9" s="198">
        <v>145.14353</v>
      </c>
      <c r="G9" s="229">
        <f t="shared" ref="G9:G16" si="1">F9/E9*100</f>
        <v>691.15966666666657</v>
      </c>
      <c r="H9" s="207">
        <v>510</v>
      </c>
      <c r="I9" s="198">
        <v>192.16840999999999</v>
      </c>
      <c r="J9" s="229">
        <f t="shared" ref="J9:J23" si="2">I9/H9*100</f>
        <v>37.68008039215686</v>
      </c>
      <c r="K9" s="207">
        <v>821</v>
      </c>
      <c r="L9" s="198">
        <v>749.33091000000002</v>
      </c>
      <c r="M9" s="229">
        <f t="shared" ref="M9:M23" si="3">L9/K9*100</f>
        <v>91.270512789281369</v>
      </c>
      <c r="N9" s="207">
        <v>349</v>
      </c>
      <c r="O9" s="198">
        <v>407.96440999999999</v>
      </c>
      <c r="P9" s="229">
        <f t="shared" ref="P9:P23" si="4">O9/N9*100</f>
        <v>116.8952464183381</v>
      </c>
      <c r="Q9" s="229">
        <f>L9+O9</f>
        <v>1157.2953199999999</v>
      </c>
      <c r="R9" s="218" t="s">
        <v>59</v>
      </c>
      <c r="S9" s="207"/>
      <c r="T9" s="198">
        <v>5.0709999999999997</v>
      </c>
      <c r="U9" s="229"/>
      <c r="V9" s="152" t="s">
        <v>60</v>
      </c>
      <c r="W9" s="207"/>
      <c r="X9" s="198"/>
      <c r="Y9" s="207"/>
      <c r="Z9" s="350"/>
      <c r="AA9" s="229"/>
      <c r="AB9" s="207">
        <v>1511.9386300000001</v>
      </c>
      <c r="AC9" s="198">
        <v>1200.4043899999999</v>
      </c>
      <c r="AD9" s="229">
        <f t="shared" ref="AD9:AD23" si="5">AC9/AB9*100</f>
        <v>79.395047271197754</v>
      </c>
      <c r="AE9" s="207"/>
      <c r="AF9" s="198"/>
      <c r="AG9" s="235"/>
      <c r="AH9" s="240"/>
      <c r="AI9" s="235"/>
      <c r="AJ9" s="240"/>
      <c r="AK9" s="218" t="s">
        <v>59</v>
      </c>
      <c r="AL9" s="355">
        <f>B9+E9+H9+K9+N9+S9+Y9+AB9+AE9+AG9</f>
        <v>7925.9386300000006</v>
      </c>
      <c r="AM9" s="353">
        <f>C9+F9+I9+L9+O9+T9+Z9+AC9+AF9+AH9</f>
        <v>6740.4058899999991</v>
      </c>
      <c r="AN9" s="245">
        <f>AM9/AL9*100</f>
        <v>85.042367909427014</v>
      </c>
      <c r="AO9" s="56">
        <f>AM9-AL9</f>
        <v>-1185.5327400000015</v>
      </c>
      <c r="AP9" s="154" t="s">
        <v>60</v>
      </c>
      <c r="AQ9" s="364">
        <v>8402</v>
      </c>
      <c r="AR9" s="365">
        <v>7000</v>
      </c>
      <c r="AS9" s="366">
        <f>AR9/AQ9*100</f>
        <v>83.313496786479419</v>
      </c>
      <c r="AT9" s="367"/>
      <c r="AU9" s="368"/>
      <c r="AV9" s="262"/>
      <c r="AW9" s="64"/>
      <c r="AX9" s="187"/>
      <c r="AY9" s="374">
        <v>809.5</v>
      </c>
      <c r="AZ9" s="375">
        <v>668.5</v>
      </c>
      <c r="BA9" s="511"/>
      <c r="BB9" s="512"/>
      <c r="BC9" s="207">
        <v>297.60000000000002</v>
      </c>
      <c r="BD9" s="376">
        <v>252.82362000000001</v>
      </c>
      <c r="BE9" s="377">
        <v>3276</v>
      </c>
      <c r="BF9" s="378"/>
      <c r="BG9" s="77"/>
      <c r="BH9" s="218" t="s">
        <v>59</v>
      </c>
      <c r="BI9" s="377"/>
      <c r="BJ9" s="378"/>
      <c r="BK9" s="377">
        <v>448</v>
      </c>
      <c r="BL9" s="378"/>
      <c r="BM9" s="377">
        <v>1504</v>
      </c>
      <c r="BN9" s="378">
        <v>1504</v>
      </c>
      <c r="BO9" s="377"/>
      <c r="BP9" s="429"/>
      <c r="BQ9" s="438">
        <v>217</v>
      </c>
      <c r="BR9" s="439">
        <v>207</v>
      </c>
      <c r="BS9" s="432">
        <f t="shared" ref="BS9:BS22" si="6">AQ9+AV9+AY9+BA9+BC9+BE9+BK9+BM9+BO9+BQ9+BI9</f>
        <v>14954.1</v>
      </c>
      <c r="BT9" s="385">
        <f t="shared" ref="BT9:BT22" si="7">AR9+AW9+AZ9+BB9+BD9+BF9+BJ9+BL9+BN9+BP9+BR9</f>
        <v>9632.3236199999992</v>
      </c>
      <c r="BU9" s="292">
        <f t="shared" ref="BU9:BV22" si="8">AL9+BS9</f>
        <v>22880.038630000003</v>
      </c>
      <c r="BV9" s="293">
        <f t="shared" si="8"/>
        <v>16372.729509999997</v>
      </c>
      <c r="BW9" s="386">
        <f>BV9/BU9*100</f>
        <v>71.559011655392453</v>
      </c>
      <c r="BX9" s="387">
        <f t="shared" ref="BX9:BX22" si="9">BV9-BU9</f>
        <v>-6507.3091200000054</v>
      </c>
      <c r="BY9" s="86"/>
      <c r="BZ9" s="86"/>
      <c r="CA9" s="86"/>
      <c r="CB9" s="86"/>
      <c r="CC9" s="86"/>
      <c r="CD9" s="86"/>
      <c r="CE9" s="86"/>
      <c r="CF9" s="86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  <c r="ALQ9" s="147"/>
      <c r="ALR9" s="147"/>
      <c r="ALS9" s="147"/>
      <c r="ALT9" s="147"/>
    </row>
    <row r="10" spans="1:1008">
      <c r="A10" s="175" t="s">
        <v>61</v>
      </c>
      <c r="B10" s="199">
        <v>92</v>
      </c>
      <c r="C10" s="200">
        <v>30.015809999999998</v>
      </c>
      <c r="D10" s="52">
        <f t="shared" si="0"/>
        <v>32.625880434782609</v>
      </c>
      <c r="E10" s="208">
        <v>78.599999999999994</v>
      </c>
      <c r="F10" s="200">
        <v>10.641500000000001</v>
      </c>
      <c r="G10" s="229">
        <f t="shared" si="1"/>
        <v>13.538804071246821</v>
      </c>
      <c r="H10" s="208">
        <v>10</v>
      </c>
      <c r="I10" s="347">
        <v>4.3270200000000001</v>
      </c>
      <c r="J10" s="229">
        <f t="shared" si="2"/>
        <v>43.270200000000003</v>
      </c>
      <c r="K10" s="208">
        <v>579</v>
      </c>
      <c r="L10" s="200">
        <v>148.11017000000001</v>
      </c>
      <c r="M10" s="229">
        <f t="shared" si="3"/>
        <v>25.5803402417962</v>
      </c>
      <c r="N10" s="208"/>
      <c r="O10" s="200">
        <v>1</v>
      </c>
      <c r="P10" s="229"/>
      <c r="Q10" s="229">
        <f t="shared" ref="Q10:Q23" si="10">L10+O10</f>
        <v>149.11017000000001</v>
      </c>
      <c r="R10" s="219" t="s">
        <v>61</v>
      </c>
      <c r="S10" s="208"/>
      <c r="T10" s="200"/>
      <c r="U10" s="230"/>
      <c r="V10" s="160" t="s">
        <v>61</v>
      </c>
      <c r="W10" s="208"/>
      <c r="X10" s="200"/>
      <c r="Y10" s="208">
        <v>6</v>
      </c>
      <c r="Z10" s="268">
        <v>4.1500000000000004</v>
      </c>
      <c r="AA10" s="229">
        <f>Z10/Y10*100</f>
        <v>69.166666666666671</v>
      </c>
      <c r="AB10" s="208">
        <v>465.87371000000002</v>
      </c>
      <c r="AC10" s="200">
        <v>346.19815</v>
      </c>
      <c r="AD10" s="229">
        <f t="shared" si="5"/>
        <v>74.31158757595486</v>
      </c>
      <c r="AE10" s="235"/>
      <c r="AF10" s="236"/>
      <c r="AG10" s="241"/>
      <c r="AH10" s="236"/>
      <c r="AI10" s="241"/>
      <c r="AJ10" s="236"/>
      <c r="AK10" s="219" t="s">
        <v>61</v>
      </c>
      <c r="AL10" s="355">
        <f>B10+E10+H10+K10+N10+S10+Y10+AB10+AE10+AG10</f>
        <v>1231.47371</v>
      </c>
      <c r="AM10" s="353">
        <f>C10+F10+I10+L10+O10+T10+Z10+AC10+AF10+AH10</f>
        <v>544.44264999999996</v>
      </c>
      <c r="AN10" s="245">
        <f t="shared" ref="AN10:AN23" si="11">AM10/AL10*100</f>
        <v>44.210659600682824</v>
      </c>
      <c r="AO10" s="56">
        <f t="shared" ref="AO10:AO23" si="12">AM10-AL10</f>
        <v>-687.03106000000002</v>
      </c>
      <c r="AP10" s="154" t="s">
        <v>61</v>
      </c>
      <c r="AQ10" s="255">
        <v>1149</v>
      </c>
      <c r="AR10" s="58">
        <v>965</v>
      </c>
      <c r="AS10" s="256">
        <f t="shared" ref="AS10:AS22" si="13">AR10/AQ10*100</f>
        <v>83.986074847693644</v>
      </c>
      <c r="AT10" s="59"/>
      <c r="AU10" s="260"/>
      <c r="AV10" s="263"/>
      <c r="AW10" s="97"/>
      <c r="AX10" s="187"/>
      <c r="AY10" s="266">
        <v>16</v>
      </c>
      <c r="AZ10" s="267">
        <v>16</v>
      </c>
      <c r="BA10" s="208">
        <v>2.2999999999999998</v>
      </c>
      <c r="BB10" s="268">
        <v>1.3</v>
      </c>
      <c r="BC10" s="208">
        <v>59.4</v>
      </c>
      <c r="BD10" s="271">
        <v>59.4</v>
      </c>
      <c r="BE10" s="279"/>
      <c r="BF10" s="280"/>
      <c r="BG10" s="75"/>
      <c r="BH10" s="219" t="s">
        <v>61</v>
      </c>
      <c r="BI10" s="279"/>
      <c r="BJ10" s="280"/>
      <c r="BK10" s="279"/>
      <c r="BL10" s="280"/>
      <c r="BM10" s="279"/>
      <c r="BN10" s="280"/>
      <c r="BO10" s="279"/>
      <c r="BP10" s="430"/>
      <c r="BQ10" s="436">
        <v>173</v>
      </c>
      <c r="BR10" s="437">
        <v>103</v>
      </c>
      <c r="BS10" s="432">
        <f t="shared" si="6"/>
        <v>1399.7</v>
      </c>
      <c r="BT10" s="385">
        <f t="shared" si="7"/>
        <v>1144.7</v>
      </c>
      <c r="BU10" s="292">
        <f t="shared" si="8"/>
        <v>2631.17371</v>
      </c>
      <c r="BV10" s="293">
        <f t="shared" si="8"/>
        <v>1689.14265</v>
      </c>
      <c r="BW10" s="386">
        <f t="shared" ref="BW10:BW22" si="14">BV10/BU10*100</f>
        <v>64.19730645606063</v>
      </c>
      <c r="BX10" s="193">
        <f t="shared" si="9"/>
        <v>-942.03106000000002</v>
      </c>
      <c r="BY10" s="86"/>
      <c r="BZ10" s="86"/>
      <c r="CA10" s="86"/>
      <c r="CB10" s="86"/>
      <c r="CC10" s="86"/>
      <c r="CD10" s="86"/>
      <c r="CE10" s="86"/>
      <c r="CF10" s="86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  <c r="ALQ10" s="147"/>
      <c r="ALR10" s="147"/>
      <c r="ALS10" s="147"/>
      <c r="ALT10" s="147"/>
    </row>
    <row r="11" spans="1:1008">
      <c r="A11" s="175" t="s">
        <v>62</v>
      </c>
      <c r="B11" s="460">
        <v>197.88579999999999</v>
      </c>
      <c r="C11" s="200">
        <v>203.79728</v>
      </c>
      <c r="D11" s="52">
        <f t="shared" si="0"/>
        <v>102.9873189486057</v>
      </c>
      <c r="E11" s="208">
        <v>1</v>
      </c>
      <c r="F11" s="200">
        <v>3.0705</v>
      </c>
      <c r="G11" s="229">
        <f t="shared" si="1"/>
        <v>307.05</v>
      </c>
      <c r="H11" s="208">
        <v>37</v>
      </c>
      <c r="I11" s="200">
        <v>83.866569999999996</v>
      </c>
      <c r="J11" s="229">
        <f t="shared" si="2"/>
        <v>226.66640540540541</v>
      </c>
      <c r="K11" s="208">
        <v>498</v>
      </c>
      <c r="L11" s="200">
        <v>496.26353</v>
      </c>
      <c r="M11" s="229">
        <f t="shared" si="3"/>
        <v>99.651311244979922</v>
      </c>
      <c r="N11" s="208">
        <v>37</v>
      </c>
      <c r="O11" s="200">
        <v>1.7423999999999999</v>
      </c>
      <c r="P11" s="229">
        <f t="shared" si="4"/>
        <v>4.7091891891891891</v>
      </c>
      <c r="Q11" s="229">
        <f t="shared" si="10"/>
        <v>498.00592999999998</v>
      </c>
      <c r="R11" s="219" t="s">
        <v>62</v>
      </c>
      <c r="S11" s="208">
        <v>174</v>
      </c>
      <c r="T11" s="200">
        <v>8.6</v>
      </c>
      <c r="U11" s="229"/>
      <c r="V11" s="160" t="s">
        <v>62</v>
      </c>
      <c r="W11" s="208"/>
      <c r="X11" s="200">
        <v>54.9</v>
      </c>
      <c r="Y11" s="208">
        <v>5</v>
      </c>
      <c r="Z11" s="268">
        <v>6.99</v>
      </c>
      <c r="AA11" s="229">
        <f t="shared" ref="AA11:AA22" si="15">Z11/Y11*100</f>
        <v>139.80000000000001</v>
      </c>
      <c r="AB11" s="208">
        <v>572.21442999999999</v>
      </c>
      <c r="AC11" s="200">
        <v>425.22165999999999</v>
      </c>
      <c r="AD11" s="229">
        <f t="shared" si="5"/>
        <v>74.311593295541329</v>
      </c>
      <c r="AE11" s="223"/>
      <c r="AF11" s="236">
        <v>0.3</v>
      </c>
      <c r="AG11" s="241"/>
      <c r="AH11" s="236"/>
      <c r="AI11" s="241"/>
      <c r="AJ11" s="236"/>
      <c r="AK11" s="219" t="s">
        <v>62</v>
      </c>
      <c r="AL11" s="355">
        <f t="shared" ref="AL11:AL22" si="16">B11+E11+H11+K11+N11+S11+Y11+AB11+AE11+AG11</f>
        <v>1522.10023</v>
      </c>
      <c r="AM11" s="353">
        <f>C11+F11+I11+L11+O11+T11+Z11+AC11+AF11+AH11+X11</f>
        <v>1284.7519400000001</v>
      </c>
      <c r="AN11" s="245">
        <f t="shared" si="11"/>
        <v>84.406526894749902</v>
      </c>
      <c r="AO11" s="56">
        <f t="shared" si="12"/>
        <v>-237.34828999999991</v>
      </c>
      <c r="AP11" s="154" t="s">
        <v>62</v>
      </c>
      <c r="AQ11" s="255">
        <v>1506</v>
      </c>
      <c r="AR11" s="58">
        <v>1260</v>
      </c>
      <c r="AS11" s="256">
        <f t="shared" si="13"/>
        <v>83.665338645418331</v>
      </c>
      <c r="AT11" s="59"/>
      <c r="AU11" s="260"/>
      <c r="AV11" s="263"/>
      <c r="AW11" s="97"/>
      <c r="AX11" s="187"/>
      <c r="AY11" s="266">
        <v>25</v>
      </c>
      <c r="AZ11" s="267">
        <v>25</v>
      </c>
      <c r="BA11" s="208">
        <v>6</v>
      </c>
      <c r="BB11" s="268">
        <v>3.4</v>
      </c>
      <c r="BC11" s="210">
        <v>59.4</v>
      </c>
      <c r="BD11" s="271">
        <v>49.395569999999999</v>
      </c>
      <c r="BE11" s="279"/>
      <c r="BF11" s="280"/>
      <c r="BG11" s="75"/>
      <c r="BH11" s="219" t="s">
        <v>62</v>
      </c>
      <c r="BI11" s="279">
        <v>9</v>
      </c>
      <c r="BJ11" s="280"/>
      <c r="BK11" s="279"/>
      <c r="BL11" s="280"/>
      <c r="BM11" s="279"/>
      <c r="BN11" s="280"/>
      <c r="BO11" s="279"/>
      <c r="BP11" s="430"/>
      <c r="BQ11" s="436">
        <v>25</v>
      </c>
      <c r="BR11" s="437">
        <v>15</v>
      </c>
      <c r="BS11" s="432">
        <f t="shared" si="6"/>
        <v>1630.4</v>
      </c>
      <c r="BT11" s="385">
        <f t="shared" si="7"/>
        <v>1352.79557</v>
      </c>
      <c r="BU11" s="292">
        <f t="shared" si="8"/>
        <v>3152.5002300000001</v>
      </c>
      <c r="BV11" s="293">
        <f t="shared" si="8"/>
        <v>2637.5475100000003</v>
      </c>
      <c r="BW11" s="386">
        <f t="shared" si="14"/>
        <v>83.665259875333945</v>
      </c>
      <c r="BX11" s="193">
        <f t="shared" si="9"/>
        <v>-514.95271999999977</v>
      </c>
      <c r="BY11" s="86"/>
      <c r="BZ11" s="86"/>
      <c r="CA11" s="86"/>
      <c r="CB11" s="86"/>
      <c r="CC11" s="86"/>
      <c r="CD11" s="86"/>
      <c r="CE11" s="86"/>
      <c r="CF11" s="86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  <c r="ALQ11" s="147"/>
      <c r="ALR11" s="147"/>
      <c r="ALS11" s="147"/>
      <c r="ALT11" s="147"/>
    </row>
    <row r="12" spans="1:1008">
      <c r="A12" s="175" t="s">
        <v>63</v>
      </c>
      <c r="B12" s="199">
        <v>1367.2</v>
      </c>
      <c r="C12" s="200">
        <v>1157.9084</v>
      </c>
      <c r="D12" s="52">
        <f t="shared" si="0"/>
        <v>84.691954359274419</v>
      </c>
      <c r="E12" s="208">
        <v>220</v>
      </c>
      <c r="F12" s="200">
        <v>201.16594000000001</v>
      </c>
      <c r="G12" s="229">
        <f t="shared" si="1"/>
        <v>91.439063636363642</v>
      </c>
      <c r="H12" s="208">
        <v>72</v>
      </c>
      <c r="I12" s="200">
        <v>66.352090000000004</v>
      </c>
      <c r="J12" s="229">
        <f t="shared" si="2"/>
        <v>92.155680555555563</v>
      </c>
      <c r="K12" s="208">
        <v>494</v>
      </c>
      <c r="L12" s="200">
        <v>393.30464999999998</v>
      </c>
      <c r="M12" s="229">
        <f t="shared" si="3"/>
        <v>79.616325910931181</v>
      </c>
      <c r="N12" s="208">
        <v>450</v>
      </c>
      <c r="O12" s="200">
        <v>431.19215000000003</v>
      </c>
      <c r="P12" s="229">
        <f t="shared" si="4"/>
        <v>95.820477777777782</v>
      </c>
      <c r="Q12" s="229">
        <f t="shared" si="10"/>
        <v>824.49680000000001</v>
      </c>
      <c r="R12" s="219" t="s">
        <v>63</v>
      </c>
      <c r="S12" s="208">
        <v>2565.28899</v>
      </c>
      <c r="T12" s="200"/>
      <c r="U12" s="229"/>
      <c r="V12" s="160" t="s">
        <v>63</v>
      </c>
      <c r="W12" s="208"/>
      <c r="X12" s="200"/>
      <c r="Y12" s="208"/>
      <c r="Z12" s="268">
        <v>2.86</v>
      </c>
      <c r="AA12" s="229"/>
      <c r="AB12" s="208">
        <v>1554.6003000000001</v>
      </c>
      <c r="AC12" s="200">
        <v>1155.24819</v>
      </c>
      <c r="AD12" s="229">
        <f t="shared" si="5"/>
        <v>74.311589287613018</v>
      </c>
      <c r="AE12" s="224"/>
      <c r="AF12" s="236"/>
      <c r="AG12" s="241">
        <v>100</v>
      </c>
      <c r="AH12" s="236">
        <v>100</v>
      </c>
      <c r="AI12" s="241"/>
      <c r="AJ12" s="236"/>
      <c r="AK12" s="219" t="s">
        <v>63</v>
      </c>
      <c r="AL12" s="355">
        <f t="shared" si="16"/>
        <v>6823.0892899999999</v>
      </c>
      <c r="AM12" s="353">
        <f>C12+F12+I12+L12+O12+T12+Z12+AC12+AF12+AH12+X12</f>
        <v>3508.0314200000003</v>
      </c>
      <c r="AN12" s="245">
        <f t="shared" si="11"/>
        <v>51.414121534968224</v>
      </c>
      <c r="AO12" s="56">
        <f t="shared" si="12"/>
        <v>-3315.0578699999996</v>
      </c>
      <c r="AP12" s="154" t="s">
        <v>63</v>
      </c>
      <c r="AQ12" s="255">
        <v>5046</v>
      </c>
      <c r="AR12" s="58">
        <v>4179</v>
      </c>
      <c r="AS12" s="256">
        <f t="shared" si="13"/>
        <v>82.818073721759816</v>
      </c>
      <c r="AT12" s="59"/>
      <c r="AU12" s="260"/>
      <c r="AV12" s="263">
        <v>50</v>
      </c>
      <c r="AW12" s="97"/>
      <c r="AX12" s="187">
        <f t="shared" ref="AX12:AX23" si="17">AW12/AV12*100</f>
        <v>0</v>
      </c>
      <c r="AY12" s="266">
        <v>67</v>
      </c>
      <c r="AZ12" s="267">
        <v>67</v>
      </c>
      <c r="BA12" s="208">
        <v>14.5</v>
      </c>
      <c r="BB12" s="268">
        <v>8.15</v>
      </c>
      <c r="BC12" s="208">
        <v>148.6</v>
      </c>
      <c r="BD12" s="271">
        <v>148.6</v>
      </c>
      <c r="BE12" s="279"/>
      <c r="BF12" s="280"/>
      <c r="BG12" s="75"/>
      <c r="BH12" s="219" t="s">
        <v>63</v>
      </c>
      <c r="BI12" s="279"/>
      <c r="BJ12" s="280"/>
      <c r="BK12" s="279"/>
      <c r="BL12" s="280"/>
      <c r="BM12" s="279"/>
      <c r="BN12" s="280"/>
      <c r="BO12" s="279"/>
      <c r="BP12" s="430"/>
      <c r="BQ12" s="436">
        <v>37</v>
      </c>
      <c r="BR12" s="437">
        <v>27</v>
      </c>
      <c r="BS12" s="432">
        <f t="shared" si="6"/>
        <v>5363.1</v>
      </c>
      <c r="BT12" s="385">
        <f t="shared" si="7"/>
        <v>4429.75</v>
      </c>
      <c r="BU12" s="292">
        <f t="shared" si="8"/>
        <v>12186.18929</v>
      </c>
      <c r="BV12" s="293">
        <f t="shared" si="8"/>
        <v>7937.7814200000003</v>
      </c>
      <c r="BW12" s="386">
        <f t="shared" si="14"/>
        <v>65.137519458308034</v>
      </c>
      <c r="BX12" s="193">
        <f t="shared" si="9"/>
        <v>-4248.40787</v>
      </c>
      <c r="BY12" s="86"/>
      <c r="BZ12" s="86"/>
      <c r="CA12" s="86"/>
      <c r="CB12" s="86"/>
      <c r="CC12" s="86"/>
      <c r="CD12" s="86"/>
      <c r="CE12" s="86"/>
      <c r="CF12" s="86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  <c r="ALQ12" s="147"/>
      <c r="ALR12" s="147"/>
      <c r="ALS12" s="147"/>
      <c r="ALT12" s="147"/>
    </row>
    <row r="13" spans="1:1008">
      <c r="A13" s="175" t="s">
        <v>64</v>
      </c>
      <c r="B13" s="199">
        <v>55</v>
      </c>
      <c r="C13" s="200">
        <v>49.103529999999999</v>
      </c>
      <c r="D13" s="52">
        <f t="shared" si="0"/>
        <v>89.279145454545443</v>
      </c>
      <c r="E13" s="208">
        <v>34.9</v>
      </c>
      <c r="F13" s="200">
        <v>35.468400000000003</v>
      </c>
      <c r="G13" s="229">
        <f t="shared" si="1"/>
        <v>101.62865329512896</v>
      </c>
      <c r="H13" s="208">
        <v>20</v>
      </c>
      <c r="I13" s="200">
        <v>13.46565</v>
      </c>
      <c r="J13" s="229">
        <f t="shared" si="2"/>
        <v>67.328249999999997</v>
      </c>
      <c r="K13" s="208">
        <v>401</v>
      </c>
      <c r="L13" s="200">
        <v>293.25706000000002</v>
      </c>
      <c r="M13" s="229">
        <f t="shared" si="3"/>
        <v>73.131436408977564</v>
      </c>
      <c r="N13" s="208"/>
      <c r="O13" s="200"/>
      <c r="P13" s="229"/>
      <c r="Q13" s="229">
        <f t="shared" si="10"/>
        <v>293.25706000000002</v>
      </c>
      <c r="R13" s="219" t="s">
        <v>64</v>
      </c>
      <c r="S13" s="208"/>
      <c r="T13" s="200"/>
      <c r="U13" s="230"/>
      <c r="V13" s="160" t="s">
        <v>65</v>
      </c>
      <c r="W13" s="208">
        <v>243.58749</v>
      </c>
      <c r="X13" s="200">
        <v>243.78748999999999</v>
      </c>
      <c r="Y13" s="231">
        <v>20</v>
      </c>
      <c r="Z13" s="268">
        <v>20.440000000000001</v>
      </c>
      <c r="AA13" s="229">
        <f t="shared" si="15"/>
        <v>102.2</v>
      </c>
      <c r="AB13" s="208">
        <v>754.51284999999996</v>
      </c>
      <c r="AC13" s="200">
        <v>560.69048999999995</v>
      </c>
      <c r="AD13" s="229">
        <f t="shared" si="5"/>
        <v>74.311589259215395</v>
      </c>
      <c r="AE13" s="224"/>
      <c r="AF13" s="236"/>
      <c r="AG13" s="241"/>
      <c r="AH13" s="236">
        <v>3.8999999999999999E-4</v>
      </c>
      <c r="AI13" s="241"/>
      <c r="AJ13" s="236"/>
      <c r="AK13" s="219" t="s">
        <v>64</v>
      </c>
      <c r="AL13" s="355">
        <f>B13+E13+H13+K13+N13+S13+Y13+AB13+AE13+AG13+W13</f>
        <v>1529.0003400000001</v>
      </c>
      <c r="AM13" s="353">
        <f>C13+F13+I13+L13+O13+T13+Z13+AC13+AF13+AH13+X13</f>
        <v>1216.2130099999999</v>
      </c>
      <c r="AN13" s="245">
        <f t="shared" si="11"/>
        <v>79.543017629413995</v>
      </c>
      <c r="AO13" s="56">
        <f t="shared" si="12"/>
        <v>-312.78733000000011</v>
      </c>
      <c r="AP13" s="154" t="s">
        <v>65</v>
      </c>
      <c r="AQ13" s="255">
        <v>1802</v>
      </c>
      <c r="AR13" s="58">
        <v>1493</v>
      </c>
      <c r="AS13" s="256">
        <f t="shared" si="13"/>
        <v>82.852386237513869</v>
      </c>
      <c r="AT13" s="59"/>
      <c r="AU13" s="260"/>
      <c r="AV13" s="263">
        <v>24</v>
      </c>
      <c r="AW13" s="97"/>
      <c r="AX13" s="187">
        <f t="shared" si="17"/>
        <v>0</v>
      </c>
      <c r="AY13" s="266">
        <v>23</v>
      </c>
      <c r="AZ13" s="267">
        <v>23</v>
      </c>
      <c r="BA13" s="208">
        <v>6.5</v>
      </c>
      <c r="BB13" s="268">
        <v>3.65</v>
      </c>
      <c r="BC13" s="208">
        <v>59.4</v>
      </c>
      <c r="BD13" s="271">
        <v>59.4</v>
      </c>
      <c r="BE13" s="279"/>
      <c r="BF13" s="280"/>
      <c r="BG13" s="75"/>
      <c r="BH13" s="219" t="s">
        <v>64</v>
      </c>
      <c r="BI13" s="279">
        <v>9</v>
      </c>
      <c r="BJ13" s="280"/>
      <c r="BK13" s="279"/>
      <c r="BL13" s="280"/>
      <c r="BM13" s="279"/>
      <c r="BN13" s="280"/>
      <c r="BO13" s="279">
        <v>317</v>
      </c>
      <c r="BP13" s="430">
        <v>317</v>
      </c>
      <c r="BQ13" s="436">
        <v>33</v>
      </c>
      <c r="BR13" s="437">
        <v>33</v>
      </c>
      <c r="BS13" s="432">
        <f t="shared" si="6"/>
        <v>2273.9</v>
      </c>
      <c r="BT13" s="385">
        <f t="shared" si="7"/>
        <v>1929.0500000000002</v>
      </c>
      <c r="BU13" s="292">
        <f t="shared" si="8"/>
        <v>3802.9003400000001</v>
      </c>
      <c r="BV13" s="293">
        <f t="shared" si="8"/>
        <v>3145.2630100000001</v>
      </c>
      <c r="BW13" s="386">
        <f t="shared" si="14"/>
        <v>82.706953346034823</v>
      </c>
      <c r="BX13" s="193">
        <f t="shared" si="9"/>
        <v>-657.63733000000002</v>
      </c>
      <c r="BY13" s="86"/>
      <c r="BZ13" s="86"/>
      <c r="CA13" s="86"/>
      <c r="CB13" s="86"/>
      <c r="CC13" s="86"/>
      <c r="CD13" s="86"/>
      <c r="CE13" s="86"/>
      <c r="CF13" s="86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  <c r="ALQ13" s="147"/>
      <c r="ALR13" s="147"/>
      <c r="ALS13" s="147"/>
      <c r="ALT13" s="147"/>
    </row>
    <row r="14" spans="1:1008">
      <c r="A14" s="175" t="s">
        <v>66</v>
      </c>
      <c r="B14" s="199">
        <v>304.3</v>
      </c>
      <c r="C14" s="200">
        <v>141.30851000000001</v>
      </c>
      <c r="D14" s="52">
        <f t="shared" si="0"/>
        <v>46.437236279986863</v>
      </c>
      <c r="E14" s="208">
        <v>1</v>
      </c>
      <c r="F14" s="200">
        <v>0.5</v>
      </c>
      <c r="G14" s="229">
        <f t="shared" si="1"/>
        <v>50</v>
      </c>
      <c r="H14" s="208">
        <v>32</v>
      </c>
      <c r="I14" s="200">
        <v>9.7047100000000004</v>
      </c>
      <c r="J14" s="229">
        <f t="shared" si="2"/>
        <v>30.32721875</v>
      </c>
      <c r="K14" s="208">
        <v>602</v>
      </c>
      <c r="L14" s="200">
        <v>671.89422999999999</v>
      </c>
      <c r="M14" s="229">
        <f t="shared" si="3"/>
        <v>111.61033720930233</v>
      </c>
      <c r="N14" s="208">
        <v>2</v>
      </c>
      <c r="O14" s="200">
        <v>1.4999999999999999E-2</v>
      </c>
      <c r="P14" s="229">
        <f t="shared" si="4"/>
        <v>0.75</v>
      </c>
      <c r="Q14" s="229">
        <f t="shared" si="10"/>
        <v>671.90922999999998</v>
      </c>
      <c r="R14" s="219" t="s">
        <v>66</v>
      </c>
      <c r="S14" s="208"/>
      <c r="T14" s="200"/>
      <c r="U14" s="230"/>
      <c r="V14" s="160" t="s">
        <v>66</v>
      </c>
      <c r="W14" s="208"/>
      <c r="X14" s="200"/>
      <c r="Y14" s="207"/>
      <c r="Z14" s="268">
        <v>8.67</v>
      </c>
      <c r="AA14" s="229"/>
      <c r="AB14" s="208">
        <v>673.49134000000004</v>
      </c>
      <c r="AC14" s="200">
        <v>500.48205999999999</v>
      </c>
      <c r="AD14" s="229">
        <f t="shared" si="5"/>
        <v>74.311580606218328</v>
      </c>
      <c r="AE14" s="224"/>
      <c r="AF14" s="236"/>
      <c r="AG14" s="241"/>
      <c r="AH14" s="236"/>
      <c r="AI14" s="241"/>
      <c r="AJ14" s="236"/>
      <c r="AK14" s="219" t="s">
        <v>66</v>
      </c>
      <c r="AL14" s="355">
        <f t="shared" si="16"/>
        <v>1614.79134</v>
      </c>
      <c r="AM14" s="353">
        <f>C14+F14+I14+L14+O14+T14+Z14+AC14+AF14+AH14+X14</f>
        <v>1332.5745099999999</v>
      </c>
      <c r="AN14" s="245">
        <f t="shared" si="11"/>
        <v>82.523015636187395</v>
      </c>
      <c r="AO14" s="56">
        <f t="shared" si="12"/>
        <v>-282.21683000000007</v>
      </c>
      <c r="AP14" s="154" t="s">
        <v>66</v>
      </c>
      <c r="AQ14" s="255">
        <v>1692</v>
      </c>
      <c r="AR14" s="58">
        <v>1412</v>
      </c>
      <c r="AS14" s="256">
        <f t="shared" si="13"/>
        <v>83.451536643026003</v>
      </c>
      <c r="AT14" s="59"/>
      <c r="AU14" s="260"/>
      <c r="AV14" s="263">
        <v>17</v>
      </c>
      <c r="AW14" s="97"/>
      <c r="AX14" s="187">
        <f t="shared" si="17"/>
        <v>0</v>
      </c>
      <c r="AY14" s="266">
        <v>22</v>
      </c>
      <c r="AZ14" s="267">
        <v>22</v>
      </c>
      <c r="BA14" s="208">
        <v>4.0999999999999996</v>
      </c>
      <c r="BB14" s="268">
        <v>2.2999999999999998</v>
      </c>
      <c r="BC14" s="208">
        <v>59.4</v>
      </c>
      <c r="BD14" s="271">
        <v>59.4</v>
      </c>
      <c r="BE14" s="279"/>
      <c r="BF14" s="280"/>
      <c r="BG14" s="75"/>
      <c r="BH14" s="219" t="s">
        <v>66</v>
      </c>
      <c r="BI14" s="279"/>
      <c r="BJ14" s="280"/>
      <c r="BK14" s="279"/>
      <c r="BL14" s="280"/>
      <c r="BM14" s="279"/>
      <c r="BN14" s="280"/>
      <c r="BO14" s="279"/>
      <c r="BP14" s="430"/>
      <c r="BQ14" s="436">
        <v>29</v>
      </c>
      <c r="BR14" s="437">
        <v>19</v>
      </c>
      <c r="BS14" s="432">
        <f t="shared" si="6"/>
        <v>1823.5</v>
      </c>
      <c r="BT14" s="385">
        <f t="shared" si="7"/>
        <v>1514.7</v>
      </c>
      <c r="BU14" s="292">
        <f t="shared" si="8"/>
        <v>3438.2913399999998</v>
      </c>
      <c r="BV14" s="293">
        <f t="shared" si="8"/>
        <v>2847.2745100000002</v>
      </c>
      <c r="BW14" s="386">
        <f t="shared" si="14"/>
        <v>82.810740232385328</v>
      </c>
      <c r="BX14" s="193">
        <f t="shared" si="9"/>
        <v>-591.01682999999957</v>
      </c>
      <c r="BY14" s="86"/>
      <c r="BZ14" s="86"/>
      <c r="CA14" s="86"/>
      <c r="CB14" s="86"/>
      <c r="CC14" s="86"/>
      <c r="CD14" s="86"/>
      <c r="CE14" s="86"/>
      <c r="CF14" s="86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  <c r="ALQ14" s="147"/>
      <c r="ALR14" s="147"/>
      <c r="ALS14" s="147"/>
      <c r="ALT14" s="147"/>
    </row>
    <row r="15" spans="1:1008">
      <c r="A15" s="175" t="s">
        <v>67</v>
      </c>
      <c r="B15" s="199">
        <v>122</v>
      </c>
      <c r="C15" s="200">
        <v>98.534800000000004</v>
      </c>
      <c r="D15" s="52">
        <f t="shared" si="0"/>
        <v>80.76622950819673</v>
      </c>
      <c r="E15" s="209">
        <v>46</v>
      </c>
      <c r="F15" s="200">
        <v>106.11745999999999</v>
      </c>
      <c r="G15" s="229">
        <f t="shared" si="1"/>
        <v>230.69013043478259</v>
      </c>
      <c r="H15" s="208">
        <v>44</v>
      </c>
      <c r="I15" s="198">
        <v>10.867240000000001</v>
      </c>
      <c r="J15" s="229">
        <f t="shared" si="2"/>
        <v>24.69827272727273</v>
      </c>
      <c r="K15" s="208">
        <v>951</v>
      </c>
      <c r="L15" s="200">
        <v>315.06725</v>
      </c>
      <c r="M15" s="229">
        <f t="shared" si="3"/>
        <v>33.130099894847532</v>
      </c>
      <c r="N15" s="208">
        <v>5</v>
      </c>
      <c r="O15" s="200">
        <v>1.4999999999999999E-2</v>
      </c>
      <c r="P15" s="229">
        <f t="shared" si="4"/>
        <v>0.3</v>
      </c>
      <c r="Q15" s="229">
        <f t="shared" si="10"/>
        <v>315.08224999999999</v>
      </c>
      <c r="R15" s="219" t="s">
        <v>67</v>
      </c>
      <c r="S15" s="208"/>
      <c r="T15" s="200"/>
      <c r="U15" s="230"/>
      <c r="V15" s="160" t="s">
        <v>67</v>
      </c>
      <c r="W15" s="208"/>
      <c r="X15" s="200"/>
      <c r="Y15" s="208">
        <v>5</v>
      </c>
      <c r="Z15" s="268">
        <v>5.16</v>
      </c>
      <c r="AA15" s="229">
        <f t="shared" si="15"/>
        <v>103.2</v>
      </c>
      <c r="AB15" s="208">
        <v>339.27760000000001</v>
      </c>
      <c r="AC15" s="200">
        <v>252.12253999999999</v>
      </c>
      <c r="AD15" s="229">
        <f t="shared" si="5"/>
        <v>74.311578483224352</v>
      </c>
      <c r="AE15" s="224"/>
      <c r="AF15" s="236"/>
      <c r="AG15" s="241"/>
      <c r="AH15" s="236"/>
      <c r="AI15" s="241"/>
      <c r="AJ15" s="236"/>
      <c r="AK15" s="219" t="s">
        <v>67</v>
      </c>
      <c r="AL15" s="355">
        <f t="shared" si="16"/>
        <v>1512.2775999999999</v>
      </c>
      <c r="AM15" s="353">
        <f>C15+F15+I15+L15+O15+T15+Z15+AC15+AF15+AH15+X15</f>
        <v>787.88428999999996</v>
      </c>
      <c r="AN15" s="245">
        <f t="shared" si="11"/>
        <v>52.099184038697658</v>
      </c>
      <c r="AO15" s="56">
        <f t="shared" si="12"/>
        <v>-724.39330999999993</v>
      </c>
      <c r="AP15" s="154" t="s">
        <v>67</v>
      </c>
      <c r="AQ15" s="255">
        <v>1387</v>
      </c>
      <c r="AR15" s="58">
        <v>1153</v>
      </c>
      <c r="AS15" s="256">
        <f t="shared" si="13"/>
        <v>83.129055515501079</v>
      </c>
      <c r="AT15" s="59"/>
      <c r="AU15" s="260"/>
      <c r="AV15" s="263"/>
      <c r="AW15" s="97"/>
      <c r="AX15" s="187"/>
      <c r="AY15" s="266">
        <v>23</v>
      </c>
      <c r="AZ15" s="267">
        <v>23</v>
      </c>
      <c r="BA15" s="208">
        <v>4.2</v>
      </c>
      <c r="BB15" s="268">
        <v>2.35</v>
      </c>
      <c r="BC15" s="208">
        <v>59.4</v>
      </c>
      <c r="BD15" s="271">
        <v>59.4</v>
      </c>
      <c r="BE15" s="279"/>
      <c r="BF15" s="280"/>
      <c r="BG15" s="75"/>
      <c r="BH15" s="219" t="s">
        <v>67</v>
      </c>
      <c r="BI15" s="279"/>
      <c r="BJ15" s="280"/>
      <c r="BK15" s="279"/>
      <c r="BL15" s="280"/>
      <c r="BM15" s="279"/>
      <c r="BN15" s="280"/>
      <c r="BO15" s="279"/>
      <c r="BP15" s="430"/>
      <c r="BQ15" s="436">
        <v>37</v>
      </c>
      <c r="BR15" s="437">
        <v>27</v>
      </c>
      <c r="BS15" s="432">
        <f t="shared" si="6"/>
        <v>1510.6000000000001</v>
      </c>
      <c r="BT15" s="385">
        <f t="shared" si="7"/>
        <v>1264.75</v>
      </c>
      <c r="BU15" s="292">
        <f t="shared" si="8"/>
        <v>3022.8775999999998</v>
      </c>
      <c r="BV15" s="293">
        <f t="shared" si="8"/>
        <v>2052.63429</v>
      </c>
      <c r="BW15" s="386">
        <f t="shared" si="14"/>
        <v>67.903321325349069</v>
      </c>
      <c r="BX15" s="193">
        <f t="shared" si="9"/>
        <v>-970.24330999999984</v>
      </c>
      <c r="BY15" s="86"/>
      <c r="BZ15" s="86"/>
      <c r="CA15" s="86"/>
      <c r="CB15" s="86"/>
      <c r="CC15" s="86"/>
      <c r="CD15" s="86"/>
      <c r="CE15" s="86"/>
      <c r="CF15" s="86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  <c r="ALQ15" s="147"/>
      <c r="ALR15" s="147"/>
      <c r="ALS15" s="147"/>
      <c r="ALT15" s="147"/>
    </row>
    <row r="16" spans="1:1008">
      <c r="A16" s="175" t="s">
        <v>68</v>
      </c>
      <c r="B16" s="242">
        <v>157.08569</v>
      </c>
      <c r="C16" s="200">
        <v>88.711320000000001</v>
      </c>
      <c r="D16" s="52">
        <f t="shared" si="0"/>
        <v>56.473202619538419</v>
      </c>
      <c r="E16" s="207">
        <v>90</v>
      </c>
      <c r="F16" s="198">
        <v>26.52713</v>
      </c>
      <c r="G16" s="229">
        <f t="shared" si="1"/>
        <v>29.474588888888885</v>
      </c>
      <c r="H16" s="208">
        <v>84.957899999999995</v>
      </c>
      <c r="I16" s="200">
        <v>25.78276</v>
      </c>
      <c r="J16" s="229">
        <f t="shared" si="2"/>
        <v>30.347689855799171</v>
      </c>
      <c r="K16" s="208">
        <v>313.88499999999999</v>
      </c>
      <c r="L16" s="200">
        <v>212.14019999999999</v>
      </c>
      <c r="M16" s="229">
        <f t="shared" si="3"/>
        <v>67.585325835895318</v>
      </c>
      <c r="N16" s="208">
        <v>22</v>
      </c>
      <c r="O16" s="200">
        <v>15.807</v>
      </c>
      <c r="P16" s="229">
        <f t="shared" si="4"/>
        <v>71.850000000000009</v>
      </c>
      <c r="Q16" s="229">
        <f t="shared" si="10"/>
        <v>227.94719999999998</v>
      </c>
      <c r="R16" s="219" t="s">
        <v>68</v>
      </c>
      <c r="S16" s="208"/>
      <c r="T16" s="200"/>
      <c r="U16" s="230"/>
      <c r="V16" s="160" t="s">
        <v>69</v>
      </c>
      <c r="W16" s="208"/>
      <c r="X16" s="200"/>
      <c r="Y16" s="208">
        <v>20</v>
      </c>
      <c r="Z16" s="268">
        <v>1</v>
      </c>
      <c r="AA16" s="229">
        <f t="shared" si="15"/>
        <v>5</v>
      </c>
      <c r="AB16" s="208">
        <v>410.17140999999998</v>
      </c>
      <c r="AC16" s="200">
        <v>304.80484999999999</v>
      </c>
      <c r="AD16" s="229">
        <f t="shared" si="5"/>
        <v>74.311578664149209</v>
      </c>
      <c r="AE16" s="224"/>
      <c r="AF16" s="236"/>
      <c r="AG16" s="242"/>
      <c r="AH16" s="200"/>
      <c r="AI16" s="242"/>
      <c r="AJ16" s="200">
        <v>2.89</v>
      </c>
      <c r="AK16" s="219" t="s">
        <v>68</v>
      </c>
      <c r="AL16" s="355">
        <f t="shared" si="16"/>
        <v>1098.0999999999999</v>
      </c>
      <c r="AM16" s="353">
        <f>C16+F16+I16+L16+O16+T16+Z16+AC16+AF16+AH16+X16+AJ16</f>
        <v>677.66325999999992</v>
      </c>
      <c r="AN16" s="245">
        <f t="shared" si="11"/>
        <v>61.712344959475452</v>
      </c>
      <c r="AO16" s="56">
        <f t="shared" si="12"/>
        <v>-420.43673999999999</v>
      </c>
      <c r="AP16" s="154" t="s">
        <v>69</v>
      </c>
      <c r="AQ16" s="255">
        <v>1955</v>
      </c>
      <c r="AR16" s="58">
        <v>1631</v>
      </c>
      <c r="AS16" s="256">
        <f t="shared" si="13"/>
        <v>83.427109974424553</v>
      </c>
      <c r="AT16" s="59"/>
      <c r="AU16" s="260"/>
      <c r="AV16" s="263">
        <v>22</v>
      </c>
      <c r="AW16" s="97"/>
      <c r="AX16" s="187">
        <f t="shared" si="17"/>
        <v>0</v>
      </c>
      <c r="AY16" s="266">
        <v>21</v>
      </c>
      <c r="AZ16" s="267">
        <v>16</v>
      </c>
      <c r="BA16" s="208">
        <v>3.3</v>
      </c>
      <c r="BB16" s="268">
        <v>1.85</v>
      </c>
      <c r="BC16" s="208">
        <v>59.4</v>
      </c>
      <c r="BD16" s="271">
        <v>59.4</v>
      </c>
      <c r="BE16" s="279"/>
      <c r="BF16" s="280"/>
      <c r="BG16" s="75"/>
      <c r="BH16" s="219" t="s">
        <v>68</v>
      </c>
      <c r="BI16" s="279"/>
      <c r="BJ16" s="280"/>
      <c r="BK16" s="279"/>
      <c r="BL16" s="280"/>
      <c r="BM16" s="279"/>
      <c r="BN16" s="280"/>
      <c r="BO16" s="279"/>
      <c r="BP16" s="430"/>
      <c r="BQ16" s="436">
        <v>37</v>
      </c>
      <c r="BR16" s="437">
        <v>27</v>
      </c>
      <c r="BS16" s="432">
        <f t="shared" si="6"/>
        <v>2097.6999999999998</v>
      </c>
      <c r="BT16" s="385">
        <f t="shared" si="7"/>
        <v>1735.25</v>
      </c>
      <c r="BU16" s="292">
        <f t="shared" si="8"/>
        <v>3195.7999999999997</v>
      </c>
      <c r="BV16" s="293">
        <f t="shared" si="8"/>
        <v>2412.9132599999998</v>
      </c>
      <c r="BW16" s="386">
        <f t="shared" si="14"/>
        <v>75.502636585518488</v>
      </c>
      <c r="BX16" s="193">
        <f t="shared" si="9"/>
        <v>-782.88673999999992</v>
      </c>
      <c r="BY16" s="86"/>
      <c r="BZ16" s="86"/>
      <c r="CA16" s="86"/>
      <c r="CB16" s="86"/>
      <c r="CC16" s="86"/>
      <c r="CD16" s="86"/>
      <c r="CE16" s="86"/>
      <c r="CF16" s="86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  <c r="ALQ16" s="147"/>
      <c r="ALR16" s="147"/>
      <c r="ALS16" s="147"/>
      <c r="ALT16" s="147"/>
    </row>
    <row r="17" spans="1:1008">
      <c r="A17" s="175" t="s">
        <v>70</v>
      </c>
      <c r="B17" s="460">
        <v>164.6661</v>
      </c>
      <c r="C17" s="200">
        <v>51.743940000000002</v>
      </c>
      <c r="D17" s="52">
        <f t="shared" si="0"/>
        <v>31.423553481864207</v>
      </c>
      <c r="E17" s="208"/>
      <c r="F17" s="200">
        <v>8.1449999999999996</v>
      </c>
      <c r="G17" s="229"/>
      <c r="H17" s="208">
        <v>24</v>
      </c>
      <c r="I17" s="200">
        <v>13.158860000000001</v>
      </c>
      <c r="J17" s="229">
        <f t="shared" si="2"/>
        <v>54.828583333333334</v>
      </c>
      <c r="K17" s="208">
        <v>356</v>
      </c>
      <c r="L17" s="200">
        <v>227.04137</v>
      </c>
      <c r="M17" s="229">
        <f t="shared" si="3"/>
        <v>63.775665730337082</v>
      </c>
      <c r="N17" s="208">
        <v>3</v>
      </c>
      <c r="O17" s="200">
        <v>0.28299999999999997</v>
      </c>
      <c r="P17" s="229">
        <f t="shared" si="4"/>
        <v>9.4333333333333318</v>
      </c>
      <c r="Q17" s="229">
        <f t="shared" si="10"/>
        <v>227.32436999999999</v>
      </c>
      <c r="R17" s="219" t="s">
        <v>70</v>
      </c>
      <c r="S17" s="208"/>
      <c r="T17" s="200"/>
      <c r="U17" s="230"/>
      <c r="V17" s="160" t="s">
        <v>70</v>
      </c>
      <c r="W17" s="208"/>
      <c r="X17" s="200"/>
      <c r="Y17" s="208">
        <v>0.6</v>
      </c>
      <c r="Z17" s="268">
        <v>2.6</v>
      </c>
      <c r="AA17" s="229">
        <f t="shared" si="15"/>
        <v>433.33333333333337</v>
      </c>
      <c r="AB17" s="208">
        <v>921.61972000000003</v>
      </c>
      <c r="AC17" s="200">
        <v>684.87019999999995</v>
      </c>
      <c r="AD17" s="229">
        <f t="shared" si="5"/>
        <v>74.31158265580514</v>
      </c>
      <c r="AE17" s="224"/>
      <c r="AF17" s="236">
        <v>12.4</v>
      </c>
      <c r="AG17" s="242"/>
      <c r="AH17" s="200"/>
      <c r="AI17" s="242"/>
      <c r="AJ17" s="200"/>
      <c r="AK17" s="219" t="s">
        <v>70</v>
      </c>
      <c r="AL17" s="355">
        <f t="shared" si="16"/>
        <v>1469.88582</v>
      </c>
      <c r="AM17" s="353">
        <f t="shared" ref="AM17:AM22" si="18">C17+F17+I17+L17+O17+T17+Z17+AC17+AF17+AH17+X17+AJ17</f>
        <v>1000.2423700000001</v>
      </c>
      <c r="AN17" s="245">
        <f t="shared" si="11"/>
        <v>68.048984240150034</v>
      </c>
      <c r="AO17" s="56">
        <f t="shared" si="12"/>
        <v>-469.64344999999992</v>
      </c>
      <c r="AP17" s="154" t="s">
        <v>70</v>
      </c>
      <c r="AQ17" s="255">
        <v>1468</v>
      </c>
      <c r="AR17" s="58">
        <v>1221</v>
      </c>
      <c r="AS17" s="256">
        <f t="shared" si="13"/>
        <v>83.174386920980922</v>
      </c>
      <c r="AT17" s="59"/>
      <c r="AU17" s="260"/>
      <c r="AV17" s="263"/>
      <c r="AW17" s="97"/>
      <c r="AX17" s="187"/>
      <c r="AY17" s="266">
        <v>23</v>
      </c>
      <c r="AZ17" s="267">
        <v>18</v>
      </c>
      <c r="BA17" s="208">
        <v>5.3</v>
      </c>
      <c r="BB17" s="268">
        <v>3</v>
      </c>
      <c r="BC17" s="208">
        <v>59.4</v>
      </c>
      <c r="BD17" s="271">
        <v>54.882730000000002</v>
      </c>
      <c r="BE17" s="279"/>
      <c r="BF17" s="280"/>
      <c r="BG17" s="75"/>
      <c r="BH17" s="219" t="s">
        <v>70</v>
      </c>
      <c r="BI17" s="279">
        <v>9</v>
      </c>
      <c r="BJ17" s="280"/>
      <c r="BK17" s="279"/>
      <c r="BL17" s="280"/>
      <c r="BM17" s="279"/>
      <c r="BN17" s="280"/>
      <c r="BO17" s="279"/>
      <c r="BP17" s="430"/>
      <c r="BQ17" s="436">
        <v>177</v>
      </c>
      <c r="BR17" s="437">
        <v>27</v>
      </c>
      <c r="BS17" s="432">
        <f t="shared" si="6"/>
        <v>1741.7</v>
      </c>
      <c r="BT17" s="385">
        <f t="shared" si="7"/>
        <v>1323.88273</v>
      </c>
      <c r="BU17" s="292">
        <f t="shared" si="8"/>
        <v>3211.5858200000002</v>
      </c>
      <c r="BV17" s="293">
        <f t="shared" si="8"/>
        <v>2324.1251000000002</v>
      </c>
      <c r="BW17" s="386">
        <f t="shared" si="14"/>
        <v>72.366900038187367</v>
      </c>
      <c r="BX17" s="193">
        <f t="shared" si="9"/>
        <v>-887.46072000000004</v>
      </c>
      <c r="BY17" s="86"/>
      <c r="BZ17" s="86"/>
      <c r="CA17" s="86"/>
      <c r="CB17" s="86"/>
      <c r="CC17" s="86"/>
      <c r="CD17" s="86"/>
      <c r="CE17" s="86"/>
      <c r="CF17" s="86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  <c r="ALQ17" s="147"/>
      <c r="ALR17" s="147"/>
      <c r="ALS17" s="147"/>
      <c r="ALT17" s="147"/>
    </row>
    <row r="18" spans="1:1008">
      <c r="A18" s="175" t="s">
        <v>71</v>
      </c>
      <c r="B18" s="199">
        <v>163</v>
      </c>
      <c r="C18" s="200">
        <v>75.812790000000007</v>
      </c>
      <c r="D18" s="52">
        <f t="shared" si="0"/>
        <v>46.510914110429454</v>
      </c>
      <c r="E18" s="208">
        <v>25</v>
      </c>
      <c r="F18" s="200">
        <v>6.4414100000000003</v>
      </c>
      <c r="G18" s="229">
        <f t="shared" ref="G18:G23" si="19">F18/E18*100</f>
        <v>25.765640000000001</v>
      </c>
      <c r="H18" s="208">
        <v>48</v>
      </c>
      <c r="I18" s="200">
        <v>14.67062</v>
      </c>
      <c r="J18" s="229">
        <f t="shared" si="2"/>
        <v>30.563791666666667</v>
      </c>
      <c r="K18" s="208">
        <v>346</v>
      </c>
      <c r="L18" s="200">
        <v>303.42281000000003</v>
      </c>
      <c r="M18" s="229">
        <f t="shared" si="3"/>
        <v>87.694453757225446</v>
      </c>
      <c r="N18" s="208">
        <v>5</v>
      </c>
      <c r="O18" s="200"/>
      <c r="P18" s="229">
        <f t="shared" si="4"/>
        <v>0</v>
      </c>
      <c r="Q18" s="229">
        <f t="shared" si="10"/>
        <v>303.42281000000003</v>
      </c>
      <c r="R18" s="219" t="s">
        <v>71</v>
      </c>
      <c r="S18" s="208">
        <v>50</v>
      </c>
      <c r="T18" s="200">
        <v>18.2212</v>
      </c>
      <c r="U18" s="230"/>
      <c r="V18" s="160" t="s">
        <v>71</v>
      </c>
      <c r="W18" s="208"/>
      <c r="X18" s="200"/>
      <c r="Y18" s="208">
        <v>29.1</v>
      </c>
      <c r="Z18" s="268">
        <v>14.11098</v>
      </c>
      <c r="AA18" s="229">
        <f t="shared" si="15"/>
        <v>48.491340206185562</v>
      </c>
      <c r="AB18" s="208">
        <v>238.00068999999999</v>
      </c>
      <c r="AC18" s="200">
        <v>176.86212</v>
      </c>
      <c r="AD18" s="229">
        <f t="shared" si="5"/>
        <v>74.311599684858066</v>
      </c>
      <c r="AE18" s="224"/>
      <c r="AF18" s="236"/>
      <c r="AG18" s="242"/>
      <c r="AH18" s="200"/>
      <c r="AI18" s="242"/>
      <c r="AJ18" s="200"/>
      <c r="AK18" s="219" t="s">
        <v>71</v>
      </c>
      <c r="AL18" s="355">
        <f>B18+E18+H18+K18+N18+S18+Y18+AB18+AE18+AG18</f>
        <v>904.10068999999999</v>
      </c>
      <c r="AM18" s="353">
        <f t="shared" si="18"/>
        <v>609.54193000000009</v>
      </c>
      <c r="AN18" s="245">
        <f t="shared" si="11"/>
        <v>67.419695255403482</v>
      </c>
      <c r="AO18" s="56">
        <f t="shared" si="12"/>
        <v>-294.55875999999989</v>
      </c>
      <c r="AP18" s="154" t="s">
        <v>71</v>
      </c>
      <c r="AQ18" s="255">
        <v>1756</v>
      </c>
      <c r="AR18" s="58">
        <v>1471</v>
      </c>
      <c r="AS18" s="256">
        <f t="shared" si="13"/>
        <v>83.76993166287015</v>
      </c>
      <c r="AT18" s="59"/>
      <c r="AU18" s="260"/>
      <c r="AV18" s="263">
        <v>20</v>
      </c>
      <c r="AW18" s="97"/>
      <c r="AX18" s="187">
        <f t="shared" si="17"/>
        <v>0</v>
      </c>
      <c r="AY18" s="266">
        <v>19</v>
      </c>
      <c r="AZ18" s="267">
        <v>15</v>
      </c>
      <c r="BA18" s="208">
        <v>4.4000000000000004</v>
      </c>
      <c r="BB18" s="268">
        <v>2.5</v>
      </c>
      <c r="BC18" s="208">
        <v>59.4</v>
      </c>
      <c r="BD18" s="271">
        <v>44.753999999999998</v>
      </c>
      <c r="BE18" s="279"/>
      <c r="BF18" s="280"/>
      <c r="BG18" s="75"/>
      <c r="BH18" s="219" t="s">
        <v>71</v>
      </c>
      <c r="BI18" s="279"/>
      <c r="BJ18" s="280"/>
      <c r="BK18" s="279"/>
      <c r="BL18" s="280"/>
      <c r="BM18" s="279"/>
      <c r="BN18" s="280"/>
      <c r="BO18" s="279">
        <v>1357</v>
      </c>
      <c r="BP18" s="430">
        <v>1357</v>
      </c>
      <c r="BQ18" s="436">
        <v>35</v>
      </c>
      <c r="BR18" s="437">
        <v>35</v>
      </c>
      <c r="BS18" s="432">
        <f t="shared" si="6"/>
        <v>3250.8</v>
      </c>
      <c r="BT18" s="385">
        <f t="shared" si="7"/>
        <v>2925.2539999999999</v>
      </c>
      <c r="BU18" s="292">
        <f t="shared" si="8"/>
        <v>4154.9006900000004</v>
      </c>
      <c r="BV18" s="293">
        <f t="shared" si="8"/>
        <v>3534.7959300000002</v>
      </c>
      <c r="BW18" s="386">
        <f t="shared" si="14"/>
        <v>85.075340994491981</v>
      </c>
      <c r="BX18" s="193">
        <f t="shared" si="9"/>
        <v>-620.10476000000017</v>
      </c>
      <c r="BY18" s="86"/>
      <c r="BZ18" s="86"/>
      <c r="CA18" s="86"/>
      <c r="CB18" s="86"/>
      <c r="CC18" s="86"/>
      <c r="CD18" s="86"/>
      <c r="CE18" s="86"/>
      <c r="CF18" s="86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  <c r="ALQ18" s="147"/>
      <c r="ALR18" s="147"/>
      <c r="ALS18" s="147"/>
      <c r="ALT18" s="147"/>
    </row>
    <row r="19" spans="1:1008">
      <c r="A19" s="175" t="s">
        <v>72</v>
      </c>
      <c r="B19" s="199">
        <v>185</v>
      </c>
      <c r="C19" s="200">
        <v>124.89183</v>
      </c>
      <c r="D19" s="52">
        <f t="shared" si="0"/>
        <v>67.509097297297288</v>
      </c>
      <c r="E19" s="208">
        <v>70</v>
      </c>
      <c r="F19" s="200">
        <v>22.146699999999999</v>
      </c>
      <c r="G19" s="229">
        <f t="shared" si="19"/>
        <v>31.638142857142853</v>
      </c>
      <c r="H19" s="208">
        <v>60</v>
      </c>
      <c r="I19" s="200">
        <v>11.36051</v>
      </c>
      <c r="J19" s="229">
        <f t="shared" si="2"/>
        <v>18.934183333333333</v>
      </c>
      <c r="K19" s="496">
        <v>895.51990000000001</v>
      </c>
      <c r="L19" s="200">
        <v>395.50087000000002</v>
      </c>
      <c r="M19" s="229">
        <f t="shared" si="3"/>
        <v>44.164386520053881</v>
      </c>
      <c r="N19" s="208">
        <v>46</v>
      </c>
      <c r="O19" s="200">
        <v>44.456069999999997</v>
      </c>
      <c r="P19" s="229">
        <f t="shared" si="4"/>
        <v>96.643630434782608</v>
      </c>
      <c r="Q19" s="229">
        <f t="shared" si="10"/>
        <v>439.95694000000003</v>
      </c>
      <c r="R19" s="219" t="s">
        <v>72</v>
      </c>
      <c r="S19" s="208"/>
      <c r="T19" s="200"/>
      <c r="U19" s="229"/>
      <c r="V19" s="160" t="s">
        <v>72</v>
      </c>
      <c r="W19" s="208"/>
      <c r="X19" s="200"/>
      <c r="Y19" s="208">
        <v>8.9</v>
      </c>
      <c r="Z19" s="268"/>
      <c r="AA19" s="229">
        <f t="shared" si="15"/>
        <v>0</v>
      </c>
      <c r="AB19" s="208">
        <v>303.83067999999997</v>
      </c>
      <c r="AC19" s="200">
        <v>225.78143</v>
      </c>
      <c r="AD19" s="229">
        <f t="shared" si="5"/>
        <v>74.31159684071406</v>
      </c>
      <c r="AE19" s="224"/>
      <c r="AF19" s="236"/>
      <c r="AG19" s="242"/>
      <c r="AH19" s="200"/>
      <c r="AI19" s="242"/>
      <c r="AJ19" s="200"/>
      <c r="AK19" s="219" t="s">
        <v>72</v>
      </c>
      <c r="AL19" s="355">
        <f t="shared" si="16"/>
        <v>1569.2505800000001</v>
      </c>
      <c r="AM19" s="353">
        <f t="shared" si="18"/>
        <v>824.13741000000005</v>
      </c>
      <c r="AN19" s="245">
        <f t="shared" si="11"/>
        <v>52.517897428465496</v>
      </c>
      <c r="AO19" s="56">
        <f t="shared" si="12"/>
        <v>-745.11317000000008</v>
      </c>
      <c r="AP19" s="154" t="s">
        <v>72</v>
      </c>
      <c r="AQ19" s="255">
        <v>1246</v>
      </c>
      <c r="AR19" s="58">
        <v>1037</v>
      </c>
      <c r="AS19" s="256">
        <f t="shared" si="13"/>
        <v>83.226324237560192</v>
      </c>
      <c r="AT19" s="59"/>
      <c r="AU19" s="260"/>
      <c r="AV19" s="263"/>
      <c r="AW19" s="97"/>
      <c r="AX19" s="187"/>
      <c r="AY19" s="266">
        <v>19</v>
      </c>
      <c r="AZ19" s="267">
        <v>15</v>
      </c>
      <c r="BA19" s="208">
        <v>5.4</v>
      </c>
      <c r="BB19" s="268">
        <v>3</v>
      </c>
      <c r="BC19" s="208">
        <v>59.4</v>
      </c>
      <c r="BD19" s="271">
        <v>49.097000000000001</v>
      </c>
      <c r="BE19" s="279"/>
      <c r="BF19" s="280"/>
      <c r="BG19" s="75"/>
      <c r="BH19" s="219" t="s">
        <v>72</v>
      </c>
      <c r="BI19" s="279"/>
      <c r="BJ19" s="280"/>
      <c r="BK19" s="279"/>
      <c r="BL19" s="280"/>
      <c r="BM19" s="279"/>
      <c r="BN19" s="280"/>
      <c r="BO19" s="279"/>
      <c r="BP19" s="430"/>
      <c r="BQ19" s="436">
        <v>31</v>
      </c>
      <c r="BR19" s="437">
        <v>31</v>
      </c>
      <c r="BS19" s="432">
        <f t="shared" si="6"/>
        <v>1360.8000000000002</v>
      </c>
      <c r="BT19" s="385">
        <f t="shared" si="7"/>
        <v>1135.097</v>
      </c>
      <c r="BU19" s="292">
        <f t="shared" si="8"/>
        <v>2930.0505800000001</v>
      </c>
      <c r="BV19" s="293">
        <f t="shared" si="8"/>
        <v>1959.23441</v>
      </c>
      <c r="BW19" s="386">
        <f t="shared" si="14"/>
        <v>66.866914290605862</v>
      </c>
      <c r="BX19" s="193">
        <f t="shared" si="9"/>
        <v>-970.81617000000006</v>
      </c>
      <c r="BY19" s="86"/>
      <c r="BZ19" s="86"/>
      <c r="CA19" s="86"/>
      <c r="CB19" s="86"/>
      <c r="CC19" s="86"/>
      <c r="CD19" s="86"/>
      <c r="CE19" s="86"/>
      <c r="CF19" s="86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  <c r="ALN19" s="147"/>
      <c r="ALO19" s="147"/>
      <c r="ALP19" s="147"/>
      <c r="ALQ19" s="147"/>
      <c r="ALR19" s="147"/>
      <c r="ALS19" s="147"/>
      <c r="ALT19" s="147"/>
    </row>
    <row r="20" spans="1:1008">
      <c r="A20" s="175" t="s">
        <v>73</v>
      </c>
      <c r="B20" s="199">
        <v>171</v>
      </c>
      <c r="C20" s="200">
        <v>180.88425000000001</v>
      </c>
      <c r="D20" s="52">
        <f t="shared" si="0"/>
        <v>105.78026315789475</v>
      </c>
      <c r="E20" s="208">
        <v>20</v>
      </c>
      <c r="F20" s="200">
        <v>4.7234999999999996</v>
      </c>
      <c r="G20" s="229">
        <f t="shared" si="19"/>
        <v>23.617499999999996</v>
      </c>
      <c r="H20" s="208">
        <v>132</v>
      </c>
      <c r="I20" s="200">
        <v>45.41621</v>
      </c>
      <c r="J20" s="229">
        <f t="shared" si="2"/>
        <v>34.4062196969697</v>
      </c>
      <c r="K20" s="208">
        <v>574</v>
      </c>
      <c r="L20" s="200">
        <v>486.43830000000003</v>
      </c>
      <c r="M20" s="229">
        <f t="shared" si="3"/>
        <v>84.745348432055749</v>
      </c>
      <c r="N20" s="208">
        <v>19</v>
      </c>
      <c r="O20" s="200">
        <v>0.97399999999999998</v>
      </c>
      <c r="P20" s="229">
        <f t="shared" si="4"/>
        <v>5.1263157894736846</v>
      </c>
      <c r="Q20" s="229">
        <f t="shared" si="10"/>
        <v>487.41230000000002</v>
      </c>
      <c r="R20" s="219" t="s">
        <v>73</v>
      </c>
      <c r="S20" s="208">
        <v>182</v>
      </c>
      <c r="T20" s="200">
        <v>182</v>
      </c>
      <c r="U20" s="230"/>
      <c r="V20" s="160" t="s">
        <v>73</v>
      </c>
      <c r="W20" s="208"/>
      <c r="X20" s="200"/>
      <c r="Y20" s="208">
        <v>8</v>
      </c>
      <c r="Z20" s="268">
        <v>7.37</v>
      </c>
      <c r="AA20" s="229"/>
      <c r="AB20" s="208">
        <v>1068.4712099999999</v>
      </c>
      <c r="AC20" s="200">
        <v>793.99788999999998</v>
      </c>
      <c r="AD20" s="229">
        <f t="shared" si="5"/>
        <v>74.311584867129937</v>
      </c>
      <c r="AE20" s="224"/>
      <c r="AF20" s="236"/>
      <c r="AG20" s="242"/>
      <c r="AH20" s="200"/>
      <c r="AI20" s="242"/>
      <c r="AJ20" s="200"/>
      <c r="AK20" s="219" t="s">
        <v>73</v>
      </c>
      <c r="AL20" s="355">
        <f t="shared" si="16"/>
        <v>2174.4712099999997</v>
      </c>
      <c r="AM20" s="353">
        <f t="shared" si="18"/>
        <v>1701.8041499999999</v>
      </c>
      <c r="AN20" s="245">
        <f t="shared" si="11"/>
        <v>78.262896384818092</v>
      </c>
      <c r="AO20" s="56">
        <f t="shared" si="12"/>
        <v>-472.66705999999976</v>
      </c>
      <c r="AP20" s="154" t="s">
        <v>73</v>
      </c>
      <c r="AQ20" s="255">
        <v>3692</v>
      </c>
      <c r="AR20" s="58">
        <v>3100</v>
      </c>
      <c r="AS20" s="256">
        <f t="shared" si="13"/>
        <v>83.965330444203673</v>
      </c>
      <c r="AT20" s="59"/>
      <c r="AU20" s="260"/>
      <c r="AV20" s="263">
        <v>51</v>
      </c>
      <c r="AW20" s="97"/>
      <c r="AX20" s="187">
        <f t="shared" si="17"/>
        <v>0</v>
      </c>
      <c r="AY20" s="266">
        <v>46</v>
      </c>
      <c r="AZ20" s="267">
        <v>35</v>
      </c>
      <c r="BA20" s="208">
        <v>10.5</v>
      </c>
      <c r="BB20" s="268">
        <v>5.95</v>
      </c>
      <c r="BC20" s="208">
        <v>148.6</v>
      </c>
      <c r="BD20" s="271">
        <v>124.09161</v>
      </c>
      <c r="BE20" s="279"/>
      <c r="BF20" s="280"/>
      <c r="BG20" s="75"/>
      <c r="BH20" s="219" t="s">
        <v>73</v>
      </c>
      <c r="BI20" s="279"/>
      <c r="BJ20" s="280"/>
      <c r="BK20" s="279"/>
      <c r="BL20" s="280"/>
      <c r="BM20" s="279"/>
      <c r="BN20" s="280"/>
      <c r="BO20" s="279">
        <v>423</v>
      </c>
      <c r="BP20" s="430">
        <v>423</v>
      </c>
      <c r="BQ20" s="436">
        <v>217</v>
      </c>
      <c r="BR20" s="437">
        <v>27</v>
      </c>
      <c r="BS20" s="432">
        <f t="shared" si="6"/>
        <v>4588.1000000000004</v>
      </c>
      <c r="BT20" s="385">
        <f t="shared" si="7"/>
        <v>3715.0416099999998</v>
      </c>
      <c r="BU20" s="292">
        <f t="shared" si="8"/>
        <v>6762.5712100000001</v>
      </c>
      <c r="BV20" s="293">
        <f t="shared" si="8"/>
        <v>5416.8457600000002</v>
      </c>
      <c r="BW20" s="386">
        <f t="shared" si="14"/>
        <v>80.100387734031713</v>
      </c>
      <c r="BX20" s="193">
        <f t="shared" si="9"/>
        <v>-1345.7254499999999</v>
      </c>
      <c r="BY20" s="86"/>
      <c r="BZ20" s="86"/>
      <c r="CA20" s="86"/>
      <c r="CB20" s="86"/>
      <c r="CC20" s="86"/>
      <c r="CD20" s="86"/>
      <c r="CE20" s="86"/>
      <c r="CF20" s="86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  <c r="ALN20" s="147"/>
      <c r="ALO20" s="147"/>
      <c r="ALP20" s="147"/>
      <c r="ALQ20" s="147"/>
      <c r="ALR20" s="147"/>
      <c r="ALS20" s="147"/>
      <c r="ALT20" s="147"/>
    </row>
    <row r="21" spans="1:1008">
      <c r="A21" s="175" t="s">
        <v>74</v>
      </c>
      <c r="B21" s="199">
        <v>97</v>
      </c>
      <c r="C21" s="200">
        <v>104.65774999999999</v>
      </c>
      <c r="D21" s="52">
        <f t="shared" si="0"/>
        <v>107.89458762886596</v>
      </c>
      <c r="E21" s="208">
        <v>151</v>
      </c>
      <c r="F21" s="200">
        <v>140.935</v>
      </c>
      <c r="G21" s="229">
        <f t="shared" si="19"/>
        <v>93.33443708609272</v>
      </c>
      <c r="H21" s="208">
        <v>51</v>
      </c>
      <c r="I21" s="200">
        <v>16.119959999999999</v>
      </c>
      <c r="J21" s="229">
        <f t="shared" si="2"/>
        <v>31.607764705882353</v>
      </c>
      <c r="K21" s="208">
        <v>70</v>
      </c>
      <c r="L21" s="200">
        <v>215.39071999999999</v>
      </c>
      <c r="M21" s="229">
        <f t="shared" si="3"/>
        <v>307.70102857142854</v>
      </c>
      <c r="N21" s="208">
        <v>212</v>
      </c>
      <c r="O21" s="200">
        <v>64.350999999999999</v>
      </c>
      <c r="P21" s="229">
        <f t="shared" si="4"/>
        <v>30.354245283018866</v>
      </c>
      <c r="Q21" s="229">
        <f t="shared" si="10"/>
        <v>279.74171999999999</v>
      </c>
      <c r="R21" s="219" t="s">
        <v>74</v>
      </c>
      <c r="S21" s="208"/>
      <c r="T21" s="200"/>
      <c r="U21" s="230"/>
      <c r="V21" s="160" t="s">
        <v>74</v>
      </c>
      <c r="W21" s="208"/>
      <c r="X21" s="200"/>
      <c r="Y21" s="208">
        <v>1</v>
      </c>
      <c r="Z21" s="268"/>
      <c r="AA21" s="229">
        <f t="shared" si="15"/>
        <v>0</v>
      </c>
      <c r="AB21" s="208">
        <v>187.36224000000001</v>
      </c>
      <c r="AC21" s="200">
        <v>139.23178999999999</v>
      </c>
      <c r="AD21" s="229">
        <f t="shared" si="5"/>
        <v>74.311552850777176</v>
      </c>
      <c r="AE21" s="224"/>
      <c r="AF21" s="236"/>
      <c r="AG21" s="242"/>
      <c r="AH21" s="200"/>
      <c r="AI21" s="242"/>
      <c r="AJ21" s="200"/>
      <c r="AK21" s="219" t="s">
        <v>74</v>
      </c>
      <c r="AL21" s="355">
        <f t="shared" si="16"/>
        <v>769.36224000000004</v>
      </c>
      <c r="AM21" s="353">
        <f t="shared" si="18"/>
        <v>680.68622000000005</v>
      </c>
      <c r="AN21" s="245">
        <f t="shared" si="11"/>
        <v>88.474087316788513</v>
      </c>
      <c r="AO21" s="56">
        <f t="shared" si="12"/>
        <v>-88.676019999999994</v>
      </c>
      <c r="AP21" s="154" t="s">
        <v>74</v>
      </c>
      <c r="AQ21" s="255">
        <v>799</v>
      </c>
      <c r="AR21" s="58">
        <v>664</v>
      </c>
      <c r="AS21" s="256">
        <f t="shared" si="13"/>
        <v>83.103879849812273</v>
      </c>
      <c r="AT21" s="59"/>
      <c r="AU21" s="260"/>
      <c r="AV21" s="263"/>
      <c r="AW21" s="97"/>
      <c r="AX21" s="187"/>
      <c r="AY21" s="266">
        <v>11</v>
      </c>
      <c r="AZ21" s="267">
        <v>9</v>
      </c>
      <c r="BA21" s="208">
        <v>2.2999999999999998</v>
      </c>
      <c r="BB21" s="268">
        <v>1.3</v>
      </c>
      <c r="BC21" s="208">
        <v>59.4</v>
      </c>
      <c r="BD21" s="271">
        <v>59.4</v>
      </c>
      <c r="BE21" s="279"/>
      <c r="BF21" s="280"/>
      <c r="BG21" s="75"/>
      <c r="BH21" s="219" t="s">
        <v>74</v>
      </c>
      <c r="BI21" s="279"/>
      <c r="BJ21" s="280"/>
      <c r="BK21" s="279"/>
      <c r="BL21" s="280"/>
      <c r="BM21" s="279"/>
      <c r="BN21" s="280"/>
      <c r="BO21" s="279"/>
      <c r="BP21" s="430"/>
      <c r="BQ21" s="436">
        <v>225</v>
      </c>
      <c r="BR21" s="437">
        <v>225</v>
      </c>
      <c r="BS21" s="432">
        <f t="shared" si="6"/>
        <v>1096.6999999999998</v>
      </c>
      <c r="BT21" s="385">
        <f t="shared" si="7"/>
        <v>958.69999999999993</v>
      </c>
      <c r="BU21" s="292">
        <f t="shared" si="8"/>
        <v>1866.0622399999997</v>
      </c>
      <c r="BV21" s="293">
        <f t="shared" si="8"/>
        <v>1639.3862199999999</v>
      </c>
      <c r="BW21" s="386">
        <f t="shared" si="14"/>
        <v>87.852708492724233</v>
      </c>
      <c r="BX21" s="193">
        <f t="shared" si="9"/>
        <v>-226.67601999999988</v>
      </c>
      <c r="BY21" s="86"/>
      <c r="BZ21" s="86"/>
      <c r="CA21" s="86"/>
      <c r="CB21" s="86"/>
      <c r="CC21" s="86"/>
      <c r="CD21" s="86"/>
      <c r="CE21" s="86"/>
      <c r="CF21" s="86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  <c r="ALN21" s="147"/>
      <c r="ALO21" s="147"/>
      <c r="ALP21" s="147"/>
      <c r="ALQ21" s="147"/>
      <c r="ALR21" s="147"/>
      <c r="ALS21" s="147"/>
      <c r="ALT21" s="147"/>
    </row>
    <row r="22" spans="1:1008" ht="12" thickBot="1">
      <c r="A22" s="178" t="s">
        <v>75</v>
      </c>
      <c r="B22" s="201">
        <v>116.6978</v>
      </c>
      <c r="C22" s="202">
        <v>99.183009999999996</v>
      </c>
      <c r="D22" s="391">
        <f t="shared" si="0"/>
        <v>84.991328028463258</v>
      </c>
      <c r="E22" s="210">
        <v>14</v>
      </c>
      <c r="F22" s="202">
        <v>87.374409999999997</v>
      </c>
      <c r="G22" s="356">
        <f t="shared" si="19"/>
        <v>624.10292857142849</v>
      </c>
      <c r="H22" s="210">
        <v>54</v>
      </c>
      <c r="I22" s="202">
        <v>45.561750000000004</v>
      </c>
      <c r="J22" s="356">
        <f t="shared" si="2"/>
        <v>84.373611111111117</v>
      </c>
      <c r="K22" s="216">
        <v>281</v>
      </c>
      <c r="L22" s="348">
        <v>177.31975</v>
      </c>
      <c r="M22" s="356">
        <f t="shared" si="3"/>
        <v>63.103113879003558</v>
      </c>
      <c r="N22" s="216">
        <v>1</v>
      </c>
      <c r="O22" s="348">
        <v>1.9640000000000001E-2</v>
      </c>
      <c r="P22" s="356">
        <f t="shared" si="4"/>
        <v>1.9640000000000002</v>
      </c>
      <c r="Q22" s="356">
        <f t="shared" si="10"/>
        <v>177.33939000000001</v>
      </c>
      <c r="R22" s="220" t="s">
        <v>75</v>
      </c>
      <c r="S22" s="216"/>
      <c r="T22" s="349"/>
      <c r="U22" s="392"/>
      <c r="V22" s="163" t="s">
        <v>75</v>
      </c>
      <c r="W22" s="216"/>
      <c r="X22" s="349"/>
      <c r="Y22" s="232">
        <v>10</v>
      </c>
      <c r="Z22" s="351"/>
      <c r="AA22" s="229">
        <f t="shared" si="15"/>
        <v>0</v>
      </c>
      <c r="AB22" s="232">
        <v>293.7029</v>
      </c>
      <c r="AC22" s="349">
        <v>218.25538</v>
      </c>
      <c r="AD22" s="356">
        <f t="shared" si="5"/>
        <v>74.311618986397477</v>
      </c>
      <c r="AE22" s="237"/>
      <c r="AF22" s="238"/>
      <c r="AG22" s="393"/>
      <c r="AH22" s="348"/>
      <c r="AI22" s="393"/>
      <c r="AJ22" s="348"/>
      <c r="AK22" s="220" t="s">
        <v>75</v>
      </c>
      <c r="AL22" s="394">
        <f t="shared" si="16"/>
        <v>770.40070000000003</v>
      </c>
      <c r="AM22" s="353">
        <f t="shared" si="18"/>
        <v>627.71393999999998</v>
      </c>
      <c r="AN22" s="468">
        <f t="shared" si="11"/>
        <v>81.47889014119535</v>
      </c>
      <c r="AO22" s="95">
        <f t="shared" si="12"/>
        <v>-142.68676000000005</v>
      </c>
      <c r="AP22" s="395" t="s">
        <v>75</v>
      </c>
      <c r="AQ22" s="257">
        <v>1843</v>
      </c>
      <c r="AR22" s="122">
        <v>1534</v>
      </c>
      <c r="AS22" s="396">
        <f t="shared" si="13"/>
        <v>83.233857840477484</v>
      </c>
      <c r="AT22" s="397"/>
      <c r="AU22" s="398"/>
      <c r="AV22" s="264">
        <v>16</v>
      </c>
      <c r="AW22" s="126"/>
      <c r="AX22" s="399">
        <f t="shared" si="17"/>
        <v>0</v>
      </c>
      <c r="AY22" s="400">
        <v>20</v>
      </c>
      <c r="AZ22" s="401">
        <v>15</v>
      </c>
      <c r="BA22" s="210">
        <v>3.9</v>
      </c>
      <c r="BB22" s="269">
        <v>2.2000000000000002</v>
      </c>
      <c r="BC22" s="210">
        <v>59.4</v>
      </c>
      <c r="BD22" s="269">
        <v>49.292160000000003</v>
      </c>
      <c r="BE22" s="275"/>
      <c r="BF22" s="276"/>
      <c r="BG22" s="101"/>
      <c r="BH22" s="220" t="s">
        <v>75</v>
      </c>
      <c r="BI22" s="275"/>
      <c r="BJ22" s="276"/>
      <c r="BK22" s="275"/>
      <c r="BL22" s="276"/>
      <c r="BM22" s="275"/>
      <c r="BN22" s="276"/>
      <c r="BO22" s="275"/>
      <c r="BP22" s="431"/>
      <c r="BQ22" s="441">
        <v>37</v>
      </c>
      <c r="BR22" s="442">
        <v>27</v>
      </c>
      <c r="BS22" s="432">
        <f t="shared" si="6"/>
        <v>1979.3000000000002</v>
      </c>
      <c r="BT22" s="385">
        <f t="shared" si="7"/>
        <v>1627.49216</v>
      </c>
      <c r="BU22" s="402">
        <f t="shared" si="8"/>
        <v>2749.7007000000003</v>
      </c>
      <c r="BV22" s="403">
        <f t="shared" si="8"/>
        <v>2255.2060999999999</v>
      </c>
      <c r="BW22" s="498">
        <f t="shared" si="14"/>
        <v>82.016420914465328</v>
      </c>
      <c r="BX22" s="404">
        <f t="shared" si="9"/>
        <v>-494.49460000000045</v>
      </c>
      <c r="BY22" s="86"/>
      <c r="BZ22" s="86"/>
      <c r="CA22" s="86"/>
      <c r="CB22" s="86"/>
      <c r="CC22" s="86"/>
      <c r="CD22" s="86"/>
      <c r="CE22" s="86"/>
      <c r="CF22" s="86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  <c r="ALN22" s="147"/>
      <c r="ALO22" s="147"/>
      <c r="ALP22" s="147"/>
      <c r="ALQ22" s="147"/>
      <c r="ALR22" s="147"/>
      <c r="ALS22" s="147"/>
      <c r="ALT22" s="147"/>
    </row>
    <row r="23" spans="1:1008" ht="12" thickBot="1">
      <c r="A23" s="405" t="s">
        <v>16</v>
      </c>
      <c r="B23" s="406">
        <f>SUM(B9:B22)</f>
        <v>7905.8353900000002</v>
      </c>
      <c r="C23" s="407">
        <f>SUM(C9:C22)</f>
        <v>6446.8764600000013</v>
      </c>
      <c r="D23" s="408">
        <f t="shared" si="0"/>
        <v>81.545796768733396</v>
      </c>
      <c r="E23" s="409">
        <f>SUM(E9:E22)</f>
        <v>772.5</v>
      </c>
      <c r="F23" s="407">
        <f>SUM(F9:F22)</f>
        <v>798.4004799999999</v>
      </c>
      <c r="G23" s="410">
        <f t="shared" si="19"/>
        <v>103.3528129449838</v>
      </c>
      <c r="H23" s="411">
        <f>SUM(H9:H22)</f>
        <v>1178.9578999999999</v>
      </c>
      <c r="I23" s="407">
        <f>SUM(I9:I22)</f>
        <v>552.82235999999978</v>
      </c>
      <c r="J23" s="410">
        <f t="shared" si="2"/>
        <v>46.890763444564037</v>
      </c>
      <c r="K23" s="409">
        <f>SUM(K9:K22)</f>
        <v>7182.4049000000005</v>
      </c>
      <c r="L23" s="407">
        <f>SUM(L9:L22)</f>
        <v>5084.48182</v>
      </c>
      <c r="M23" s="410">
        <f t="shared" si="3"/>
        <v>70.790799053949186</v>
      </c>
      <c r="N23" s="409">
        <f>SUM(N9:N22)</f>
        <v>1151</v>
      </c>
      <c r="O23" s="407">
        <f>SUM(O9:O22)</f>
        <v>967.81966999999997</v>
      </c>
      <c r="P23" s="410">
        <f t="shared" si="4"/>
        <v>84.085114682884438</v>
      </c>
      <c r="Q23" s="452">
        <f t="shared" si="10"/>
        <v>6052.3014899999998</v>
      </c>
      <c r="R23" s="360" t="s">
        <v>16</v>
      </c>
      <c r="S23" s="406">
        <f>SUM(S9:S22)</f>
        <v>2971.28899</v>
      </c>
      <c r="T23" s="407">
        <f>SUM(T9:T22)</f>
        <v>213.8922</v>
      </c>
      <c r="U23" s="410"/>
      <c r="V23" s="412">
        <f>SUM(V9:V22)</f>
        <v>0</v>
      </c>
      <c r="W23" s="406">
        <f>SUM(W9:W22)</f>
        <v>243.58749</v>
      </c>
      <c r="X23" s="407">
        <f>SUM(X9:X22)</f>
        <v>298.68748999999997</v>
      </c>
      <c r="Y23" s="409">
        <f>SUM(Y9:Y22)</f>
        <v>113.60000000000001</v>
      </c>
      <c r="Z23" s="407">
        <f>SUM(Z9:Z22)</f>
        <v>73.350980000000007</v>
      </c>
      <c r="AA23" s="410">
        <f>Z23/Y23*100</f>
        <v>64.56952464788732</v>
      </c>
      <c r="AB23" s="406">
        <f>SUM(AB9:AB22)</f>
        <v>9295.0677100000012</v>
      </c>
      <c r="AC23" s="407">
        <f>SUM(AC9:AC22)</f>
        <v>6984.1711399999986</v>
      </c>
      <c r="AD23" s="410">
        <f t="shared" si="5"/>
        <v>75.138464375963082</v>
      </c>
      <c r="AE23" s="411">
        <f t="shared" ref="AE23:AM23" si="20">SUM(AE9:AE22)</f>
        <v>0</v>
      </c>
      <c r="AF23" s="413">
        <f t="shared" si="20"/>
        <v>12.700000000000001</v>
      </c>
      <c r="AG23" s="420">
        <f t="shared" si="20"/>
        <v>100</v>
      </c>
      <c r="AH23" s="414">
        <f t="shared" si="20"/>
        <v>100.00039</v>
      </c>
      <c r="AI23" s="420">
        <f t="shared" si="20"/>
        <v>0</v>
      </c>
      <c r="AJ23" s="414">
        <f t="shared" si="20"/>
        <v>2.89</v>
      </c>
      <c r="AK23" s="360" t="s">
        <v>16</v>
      </c>
      <c r="AL23" s="415">
        <f t="shared" si="20"/>
        <v>30914.242379999996</v>
      </c>
      <c r="AM23" s="416">
        <f t="shared" si="20"/>
        <v>21536.092990000001</v>
      </c>
      <c r="AN23" s="469">
        <f t="shared" si="11"/>
        <v>69.663984403294961</v>
      </c>
      <c r="AO23" s="470">
        <f t="shared" si="12"/>
        <v>-9378.149389999995</v>
      </c>
      <c r="AP23" s="412">
        <f>SUM(AP9:AP22)</f>
        <v>0</v>
      </c>
      <c r="AQ23" s="420">
        <f>SUM(AQ9:AQ22)</f>
        <v>33743</v>
      </c>
      <c r="AR23" s="421">
        <f>SUM(AR9:AR22)</f>
        <v>28120</v>
      </c>
      <c r="AS23" s="422">
        <v>100</v>
      </c>
      <c r="AT23" s="423">
        <f>SUM(AT9:AT22)</f>
        <v>0</v>
      </c>
      <c r="AU23" s="419">
        <f>SUM(AU9:AU22)</f>
        <v>0</v>
      </c>
      <c r="AV23" s="411">
        <f>SUM(AV9:AV22)</f>
        <v>200</v>
      </c>
      <c r="AW23" s="424">
        <f>SUM(AW9:AW22)</f>
        <v>0</v>
      </c>
      <c r="AX23" s="425">
        <f t="shared" si="17"/>
        <v>0</v>
      </c>
      <c r="AY23" s="411">
        <f t="shared" ref="AY23:BF23" si="21">SUM(AY9:AY22)</f>
        <v>1144.5</v>
      </c>
      <c r="AZ23" s="414">
        <f t="shared" si="21"/>
        <v>967.5</v>
      </c>
      <c r="BA23" s="411">
        <f t="shared" si="21"/>
        <v>72.7</v>
      </c>
      <c r="BB23" s="414">
        <f t="shared" si="21"/>
        <v>40.950000000000003</v>
      </c>
      <c r="BC23" s="515">
        <f t="shared" si="21"/>
        <v>1248.2</v>
      </c>
      <c r="BD23" s="414">
        <f t="shared" si="21"/>
        <v>1129.3366900000001</v>
      </c>
      <c r="BE23" s="411">
        <f t="shared" si="21"/>
        <v>3276</v>
      </c>
      <c r="BF23" s="414">
        <f t="shared" si="21"/>
        <v>0</v>
      </c>
      <c r="BG23" s="426"/>
      <c r="BH23" s="360" t="s">
        <v>16</v>
      </c>
      <c r="BI23" s="411">
        <f t="shared" ref="BI23:BV23" si="22">SUM(BI9:BI22)</f>
        <v>27</v>
      </c>
      <c r="BJ23" s="414">
        <f t="shared" si="22"/>
        <v>0</v>
      </c>
      <c r="BK23" s="411">
        <f t="shared" si="22"/>
        <v>448</v>
      </c>
      <c r="BL23" s="414">
        <f t="shared" si="22"/>
        <v>0</v>
      </c>
      <c r="BM23" s="411">
        <f t="shared" si="22"/>
        <v>1504</v>
      </c>
      <c r="BN23" s="414">
        <f t="shared" si="22"/>
        <v>1504</v>
      </c>
      <c r="BO23" s="411">
        <f t="shared" si="22"/>
        <v>2097</v>
      </c>
      <c r="BP23" s="434">
        <f t="shared" si="22"/>
        <v>2097</v>
      </c>
      <c r="BQ23" s="411">
        <f t="shared" si="22"/>
        <v>1310</v>
      </c>
      <c r="BR23" s="428">
        <f t="shared" si="22"/>
        <v>830</v>
      </c>
      <c r="BS23" s="423">
        <f t="shared" si="22"/>
        <v>45070.400000000009</v>
      </c>
      <c r="BT23" s="407">
        <f t="shared" si="22"/>
        <v>34688.786690000008</v>
      </c>
      <c r="BU23" s="450">
        <f t="shared" si="22"/>
        <v>75984.642380000005</v>
      </c>
      <c r="BV23" s="451">
        <f t="shared" si="22"/>
        <v>56224.879680000005</v>
      </c>
      <c r="BW23" s="499">
        <f>BV23/BU23*100</f>
        <v>73.995057315422741</v>
      </c>
      <c r="BX23" s="497">
        <f>SUM(BX9:BX22)</f>
        <v>-19759.762700000003</v>
      </c>
      <c r="BY23" s="86"/>
      <c r="BZ23" s="86"/>
      <c r="CA23" s="86"/>
      <c r="CB23" s="86"/>
      <c r="CC23" s="86"/>
      <c r="CD23" s="86"/>
      <c r="CE23" s="86"/>
      <c r="CF23" s="86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  <c r="ALQ23" s="147"/>
      <c r="ALR23" s="147"/>
      <c r="ALS23" s="147"/>
      <c r="ALT23" s="147"/>
    </row>
    <row r="24" spans="1:1008">
      <c r="AM24" s="164"/>
      <c r="BU24" s="165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  <c r="ALQ24" s="147"/>
      <c r="ALR24" s="147"/>
      <c r="ALS24" s="147"/>
      <c r="ALT24" s="147"/>
    </row>
    <row r="25" spans="1:1008">
      <c r="D25" s="166"/>
      <c r="E25" s="166"/>
      <c r="F25" s="166"/>
      <c r="G25" s="166"/>
      <c r="AL25" s="164"/>
      <c r="AM25" s="165"/>
      <c r="BU25" s="141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  <c r="ALQ25" s="147"/>
      <c r="ALR25" s="147"/>
      <c r="ALS25" s="147"/>
      <c r="ALT25" s="147"/>
    </row>
    <row r="26" spans="1:1008" ht="12.75">
      <c r="A26" s="1" t="s">
        <v>76</v>
      </c>
      <c r="C26" s="16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  <c r="ALQ26" s="147"/>
      <c r="ALR26" s="147"/>
      <c r="ALS26" s="147"/>
      <c r="ALT26" s="147"/>
    </row>
    <row r="27" spans="1:1008">
      <c r="B27" s="168"/>
      <c r="C27" s="168"/>
      <c r="E27" s="165"/>
      <c r="H27" s="168"/>
      <c r="I27" s="168"/>
      <c r="N27" s="168"/>
      <c r="O27" s="168"/>
      <c r="S27" s="168"/>
      <c r="W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M27" s="168"/>
      <c r="AN27" s="168"/>
      <c r="AU27" s="168"/>
      <c r="AV27" s="168"/>
      <c r="AW27" s="168"/>
      <c r="AX27" s="168"/>
      <c r="AY27" s="168"/>
      <c r="AZ27" s="168"/>
      <c r="BB27" s="168"/>
      <c r="BC27" s="168"/>
      <c r="BD27" s="168"/>
      <c r="BE27" s="168"/>
      <c r="BF27" s="168"/>
      <c r="BG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  <c r="ALQ27" s="147"/>
      <c r="ALR27" s="147"/>
      <c r="ALS27" s="147"/>
      <c r="ALT27" s="147"/>
    </row>
    <row r="28" spans="1:1008">
      <c r="C28" s="164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  <c r="ALQ28" s="147"/>
      <c r="ALR28" s="147"/>
      <c r="ALS28" s="147"/>
      <c r="ALT28" s="147"/>
    </row>
    <row r="29" spans="1:1008">
      <c r="C29" s="164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  <c r="ALQ29" s="147"/>
      <c r="ALR29" s="147"/>
      <c r="ALS29" s="147"/>
      <c r="ALT29" s="147"/>
    </row>
    <row r="30" spans="1:1008">
      <c r="C30" s="164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  <c r="ALQ30" s="147"/>
      <c r="ALR30" s="147"/>
      <c r="ALS30" s="147"/>
      <c r="ALT30" s="147"/>
    </row>
    <row r="31" spans="1:1008">
      <c r="C31" s="164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  <c r="ALQ31" s="147"/>
      <c r="ALR31" s="147"/>
      <c r="ALS31" s="147"/>
      <c r="ALT31" s="147"/>
    </row>
    <row r="32" spans="1:1008">
      <c r="C32" s="164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  <c r="ALN32" s="147"/>
      <c r="ALO32" s="147"/>
      <c r="ALP32" s="147"/>
      <c r="ALQ32" s="147"/>
      <c r="ALR32" s="147"/>
      <c r="ALS32" s="147"/>
      <c r="ALT32" s="147"/>
    </row>
    <row r="33" spans="3:3" s="147" customFormat="1">
      <c r="C33" s="164"/>
    </row>
    <row r="34" spans="3:3" s="147" customFormat="1">
      <c r="C34" s="164"/>
    </row>
    <row r="35" spans="3:3" s="147" customFormat="1">
      <c r="C35" s="164"/>
    </row>
    <row r="36" spans="3:3" s="147" customFormat="1">
      <c r="C36" s="164"/>
    </row>
    <row r="37" spans="3:3" s="147" customFormat="1">
      <c r="C37" s="164"/>
    </row>
    <row r="38" spans="3:3" s="147" customFormat="1">
      <c r="C38" s="164"/>
    </row>
    <row r="39" spans="3:3" s="147" customFormat="1">
      <c r="C39" s="164"/>
    </row>
    <row r="40" spans="3:3" s="147" customFormat="1">
      <c r="C40" s="164"/>
    </row>
    <row r="41" spans="3:3" s="147" customFormat="1">
      <c r="C41" s="164"/>
    </row>
    <row r="42" spans="3:3" s="147" customFormat="1">
      <c r="C42" s="164"/>
    </row>
    <row r="43" spans="3:3" s="147" customFormat="1">
      <c r="C43" s="169"/>
    </row>
  </sheetData>
  <mergeCells count="35">
    <mergeCell ref="BK6:BL7"/>
    <mergeCell ref="BM6:BN7"/>
    <mergeCell ref="AI6:AJ7"/>
    <mergeCell ref="AP6:AP7"/>
    <mergeCell ref="AQ6:AS7"/>
    <mergeCell ref="AT6:AU7"/>
    <mergeCell ref="BC6:BD7"/>
    <mergeCell ref="BE6:BF7"/>
    <mergeCell ref="BI6:BJ7"/>
    <mergeCell ref="AV6:AX7"/>
    <mergeCell ref="AY6:AZ7"/>
    <mergeCell ref="BA6:BB7"/>
    <mergeCell ref="AE6:AF6"/>
    <mergeCell ref="AG6:AH7"/>
    <mergeCell ref="AE7:AF7"/>
    <mergeCell ref="K7:L7"/>
    <mergeCell ref="N7:O7"/>
    <mergeCell ref="S7:T7"/>
    <mergeCell ref="AB7:AC7"/>
    <mergeCell ref="A4:BW4"/>
    <mergeCell ref="B6:C6"/>
    <mergeCell ref="E6:F6"/>
    <mergeCell ref="H6:I6"/>
    <mergeCell ref="K6:L6"/>
    <mergeCell ref="N6:O6"/>
    <mergeCell ref="S6:T6"/>
    <mergeCell ref="W6:X7"/>
    <mergeCell ref="Y6:Z7"/>
    <mergeCell ref="AB6:AC6"/>
    <mergeCell ref="BO6:BP7"/>
    <mergeCell ref="BQ6:BR7"/>
    <mergeCell ref="BS6:BT7"/>
    <mergeCell ref="B7:C7"/>
    <mergeCell ref="E7:F7"/>
    <mergeCell ref="H7:I7"/>
  </mergeCells>
  <pageMargins left="0.25" right="0.25" top="0.75" bottom="0.75" header="0.3" footer="0.3"/>
  <pageSetup paperSize="9" scale="9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LZ43"/>
  <sheetViews>
    <sheetView topLeftCell="BC1" workbookViewId="0">
      <selection activeCell="BC1" sqref="A1:XFD1048576"/>
    </sheetView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125" style="146" customWidth="1"/>
    <col min="6" max="6" width="7.875" style="146" customWidth="1"/>
    <col min="7" max="7" width="5.75" style="146" customWidth="1"/>
    <col min="8" max="8" width="6.62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6.5" style="146" customWidth="1"/>
    <col min="15" max="15" width="8" style="146" customWidth="1"/>
    <col min="16" max="16" width="5.625" style="146" customWidth="1"/>
    <col min="17" max="17" width="10.375" style="146" customWidth="1"/>
    <col min="18" max="18" width="17.5" style="146" customWidth="1"/>
    <col min="19" max="19" width="9.125" style="146" customWidth="1"/>
    <col min="20" max="20" width="8.625" style="146" customWidth="1"/>
    <col min="21" max="21" width="4.875" style="146" customWidth="1"/>
    <col min="22" max="22" width="18.875" style="146" hidden="1" customWidth="1"/>
    <col min="23" max="23" width="8.25" style="146" customWidth="1"/>
    <col min="24" max="24" width="7.375" style="146" customWidth="1"/>
    <col min="25" max="25" width="5.625" style="146" customWidth="1"/>
    <col min="26" max="26" width="7.5" style="146" customWidth="1"/>
    <col min="27" max="27" width="6.375" style="146" customWidth="1"/>
    <col min="28" max="28" width="8.125" style="146" customWidth="1"/>
    <col min="29" max="29" width="7.75" style="146" customWidth="1"/>
    <col min="30" max="31" width="4.75" style="146" customWidth="1"/>
    <col min="32" max="32" width="6.75" style="146" customWidth="1"/>
    <col min="33" max="33" width="5.25" style="146" customWidth="1"/>
    <col min="34" max="34" width="7" style="146" customWidth="1"/>
    <col min="35" max="35" width="5.5" style="146" customWidth="1"/>
    <col min="36" max="36" width="6.875" style="146" customWidth="1"/>
    <col min="37" max="37" width="5.25" style="146" customWidth="1"/>
    <col min="38" max="38" width="6.875" style="146" customWidth="1"/>
    <col min="39" max="39" width="15.75" style="146" customWidth="1"/>
    <col min="40" max="40" width="10.625" style="146" customWidth="1"/>
    <col min="41" max="41" width="10" style="146" customWidth="1"/>
    <col min="42" max="42" width="6.625" style="146" customWidth="1"/>
    <col min="43" max="43" width="7" style="146" customWidth="1"/>
    <col min="44" max="44" width="21.125" style="146" hidden="1" customWidth="1"/>
    <col min="45" max="45" width="7.75" style="146" customWidth="1"/>
    <col min="46" max="46" width="5.75" style="146" customWidth="1"/>
    <col min="47" max="47" width="4.75" style="146" customWidth="1"/>
    <col min="48" max="48" width="4.625" style="146" hidden="1" customWidth="1"/>
    <col min="49" max="49" width="4.375" style="146" hidden="1" customWidth="1"/>
    <col min="50" max="52" width="6.125" style="146" customWidth="1"/>
    <col min="53" max="53" width="5.75" style="146" customWidth="1"/>
    <col min="54" max="54" width="5.875" style="146" customWidth="1"/>
    <col min="55" max="55" width="5.125" style="146" customWidth="1"/>
    <col min="56" max="56" width="6.375" style="146" customWidth="1"/>
    <col min="57" max="57" width="8.875" style="146" customWidth="1"/>
    <col min="58" max="58" width="8.75" style="146" customWidth="1"/>
    <col min="59" max="59" width="5.625" style="146" customWidth="1"/>
    <col min="60" max="60" width="6.25" style="146" customWidth="1"/>
    <col min="61" max="61" width="6" style="146" hidden="1" customWidth="1"/>
    <col min="62" max="62" width="15.75" style="146" customWidth="1"/>
    <col min="63" max="63" width="5.625" style="146" customWidth="1"/>
    <col min="64" max="64" width="3.5" style="146" customWidth="1"/>
    <col min="65" max="65" width="5.625" style="146" customWidth="1"/>
    <col min="66" max="66" width="3.375" style="146" customWidth="1"/>
    <col min="67" max="67" width="5.625" style="146" customWidth="1"/>
    <col min="68" max="68" width="6.375" style="146" customWidth="1"/>
    <col min="69" max="69" width="5.625" style="146" customWidth="1"/>
    <col min="70" max="70" width="6.375" style="146" customWidth="1"/>
    <col min="71" max="71" width="5.625" style="146" customWidth="1"/>
    <col min="72" max="72" width="5.5" style="146" customWidth="1"/>
    <col min="73" max="73" width="6.375" style="146" customWidth="1"/>
    <col min="74" max="74" width="4.75" style="146" customWidth="1"/>
    <col min="75" max="75" width="6.375" style="146" customWidth="1"/>
    <col min="76" max="76" width="3.75" style="146" customWidth="1"/>
    <col min="77" max="77" width="9.25" style="146" customWidth="1"/>
    <col min="78" max="78" width="8.875" style="146" customWidth="1"/>
    <col min="79" max="79" width="11.25" style="146" customWidth="1"/>
    <col min="80" max="80" width="11.875" style="146" customWidth="1"/>
    <col min="81" max="81" width="5.875" style="146" customWidth="1"/>
    <col min="82" max="82" width="8.75" style="146" customWidth="1"/>
    <col min="83" max="93" width="12.125" style="146" customWidth="1"/>
    <col min="94" max="94" width="12.5" style="146" customWidth="1"/>
    <col min="95" max="1014" width="8.5" style="146" customWidth="1"/>
    <col min="1015" max="1015" width="9" style="147" customWidth="1"/>
    <col min="1016" max="16384" width="9" style="147"/>
  </cols>
  <sheetData>
    <row r="1" spans="1:1014"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  <c r="ALN1" s="147"/>
      <c r="ALO1" s="147"/>
      <c r="ALP1" s="147"/>
      <c r="ALQ1" s="147"/>
      <c r="ALR1" s="147"/>
      <c r="ALS1" s="147"/>
      <c r="ALT1" s="147"/>
      <c r="ALU1" s="147"/>
      <c r="ALV1" s="147"/>
      <c r="ALW1" s="147"/>
      <c r="ALX1" s="147"/>
      <c r="ALY1" s="147"/>
      <c r="ALZ1" s="147"/>
    </row>
    <row r="2" spans="1:1014"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  <c r="ALN2" s="147"/>
      <c r="ALO2" s="147"/>
      <c r="ALP2" s="147"/>
      <c r="ALQ2" s="147"/>
      <c r="ALR2" s="147"/>
      <c r="ALS2" s="147"/>
      <c r="ALT2" s="147"/>
      <c r="ALU2" s="147"/>
      <c r="ALV2" s="147"/>
      <c r="ALW2" s="147"/>
      <c r="ALX2" s="147"/>
      <c r="ALY2" s="147"/>
      <c r="ALZ2" s="147"/>
    </row>
    <row r="3" spans="1:1014"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  <c r="ALN3" s="147"/>
      <c r="ALO3" s="147"/>
      <c r="ALP3" s="147"/>
      <c r="ALQ3" s="147"/>
      <c r="ALR3" s="147"/>
      <c r="ALS3" s="147"/>
      <c r="ALT3" s="147"/>
      <c r="ALU3" s="147"/>
      <c r="ALV3" s="147"/>
      <c r="ALW3" s="147"/>
      <c r="ALX3" s="147"/>
      <c r="ALY3" s="147"/>
      <c r="ALZ3" s="147"/>
    </row>
    <row r="4" spans="1:1014">
      <c r="A4" s="682" t="s">
        <v>111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BO4" s="682"/>
      <c r="BP4" s="682"/>
      <c r="BQ4" s="682"/>
      <c r="BR4" s="682"/>
      <c r="BS4" s="682"/>
      <c r="BT4" s="682"/>
      <c r="BU4" s="682"/>
      <c r="BV4" s="682"/>
      <c r="BW4" s="682"/>
      <c r="BX4" s="682"/>
      <c r="BY4" s="682"/>
      <c r="BZ4" s="682"/>
      <c r="CA4" s="682"/>
      <c r="CB4" s="682"/>
      <c r="CC4" s="682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  <c r="ALN4" s="147"/>
      <c r="ALO4" s="147"/>
      <c r="ALP4" s="147"/>
      <c r="ALQ4" s="147"/>
      <c r="ALR4" s="147"/>
      <c r="ALS4" s="147"/>
      <c r="ALT4" s="147"/>
      <c r="ALU4" s="147"/>
      <c r="ALV4" s="147"/>
      <c r="ALW4" s="147"/>
      <c r="ALX4" s="147"/>
      <c r="ALY4" s="147"/>
      <c r="ALZ4" s="147"/>
    </row>
    <row r="5" spans="1:1014" ht="12" thickBot="1">
      <c r="A5" s="516"/>
      <c r="B5" s="516"/>
      <c r="C5" s="516"/>
      <c r="D5" s="516"/>
      <c r="E5" s="516"/>
      <c r="F5" s="516"/>
      <c r="G5" s="516"/>
      <c r="H5" s="516"/>
      <c r="I5" s="516"/>
      <c r="J5" s="516"/>
      <c r="K5" s="516"/>
      <c r="L5" s="516"/>
      <c r="M5" s="516"/>
      <c r="N5" s="516"/>
      <c r="O5" s="516"/>
      <c r="P5" s="516"/>
      <c r="Q5" s="516"/>
      <c r="R5" s="516"/>
      <c r="S5" s="516"/>
      <c r="T5" s="516"/>
      <c r="U5" s="516"/>
      <c r="V5" s="516"/>
      <c r="W5" s="516"/>
      <c r="X5" s="516"/>
      <c r="Y5" s="516"/>
      <c r="Z5" s="516"/>
      <c r="AA5" s="516"/>
      <c r="AB5" s="516"/>
      <c r="AC5" s="516"/>
      <c r="AD5" s="516"/>
      <c r="AE5" s="516"/>
      <c r="AF5" s="516"/>
      <c r="AG5" s="516"/>
      <c r="AH5" s="516"/>
      <c r="AI5" s="516"/>
      <c r="AJ5" s="516"/>
      <c r="AK5" s="516"/>
      <c r="AL5" s="516"/>
      <c r="AM5" s="516"/>
      <c r="AN5" s="516"/>
      <c r="AO5" s="516"/>
      <c r="AP5" s="516"/>
      <c r="AQ5" s="516"/>
      <c r="AR5" s="516"/>
      <c r="AS5" s="516"/>
      <c r="AT5" s="516"/>
      <c r="AU5" s="516"/>
      <c r="AV5" s="516"/>
      <c r="AW5" s="516"/>
      <c r="AX5" s="516"/>
      <c r="AY5" s="516"/>
      <c r="AZ5" s="516"/>
      <c r="BA5" s="516"/>
      <c r="BB5" s="516"/>
      <c r="BC5" s="516"/>
      <c r="BD5" s="516"/>
      <c r="BE5" s="516"/>
      <c r="BF5" s="516"/>
      <c r="BG5" s="516"/>
      <c r="BH5" s="516"/>
      <c r="BI5" s="516"/>
      <c r="BJ5" s="516"/>
      <c r="BK5" s="516"/>
      <c r="BL5" s="516"/>
      <c r="BM5" s="516"/>
      <c r="BN5" s="516"/>
      <c r="BO5" s="516"/>
      <c r="BP5" s="516"/>
      <c r="BQ5" s="516"/>
      <c r="BR5" s="516"/>
      <c r="BS5" s="516"/>
      <c r="BT5" s="516"/>
      <c r="BU5" s="540"/>
      <c r="BV5" s="540"/>
      <c r="BW5" s="540"/>
      <c r="BX5" s="540"/>
      <c r="BY5" s="516"/>
      <c r="BZ5" s="516"/>
      <c r="CA5" s="516"/>
      <c r="CB5" s="516"/>
      <c r="CC5" s="516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  <c r="ALN5" s="147"/>
      <c r="ALO5" s="147"/>
      <c r="ALP5" s="147"/>
      <c r="ALQ5" s="147"/>
      <c r="ALR5" s="147"/>
      <c r="ALS5" s="147"/>
      <c r="ALT5" s="147"/>
      <c r="ALU5" s="147"/>
      <c r="ALV5" s="147"/>
      <c r="ALW5" s="147"/>
      <c r="ALX5" s="147"/>
      <c r="ALY5" s="147"/>
      <c r="ALZ5" s="147"/>
    </row>
    <row r="6" spans="1:1014" s="150" customFormat="1" ht="21.75">
      <c r="A6" s="170" t="s">
        <v>1</v>
      </c>
      <c r="B6" s="683" t="s">
        <v>2</v>
      </c>
      <c r="C6" s="684"/>
      <c r="D6" s="171" t="s">
        <v>3</v>
      </c>
      <c r="E6" s="683" t="s">
        <v>4</v>
      </c>
      <c r="F6" s="684"/>
      <c r="G6" s="183" t="s">
        <v>3</v>
      </c>
      <c r="H6" s="686" t="s">
        <v>5</v>
      </c>
      <c r="I6" s="691"/>
      <c r="J6" s="183" t="s">
        <v>3</v>
      </c>
      <c r="K6" s="686" t="s">
        <v>6</v>
      </c>
      <c r="L6" s="691"/>
      <c r="M6" s="183" t="s">
        <v>3</v>
      </c>
      <c r="N6" s="686" t="s">
        <v>6</v>
      </c>
      <c r="O6" s="691"/>
      <c r="P6" s="183" t="s">
        <v>3</v>
      </c>
      <c r="Q6" s="352" t="s">
        <v>97</v>
      </c>
      <c r="R6" s="217" t="s">
        <v>1</v>
      </c>
      <c r="S6" s="686" t="s">
        <v>8</v>
      </c>
      <c r="T6" s="691"/>
      <c r="U6" s="183" t="s">
        <v>3</v>
      </c>
      <c r="V6" s="171" t="s">
        <v>1</v>
      </c>
      <c r="W6" s="721" t="s">
        <v>13</v>
      </c>
      <c r="X6" s="722"/>
      <c r="Y6" s="674" t="s">
        <v>78</v>
      </c>
      <c r="Z6" s="675"/>
      <c r="AA6" s="183" t="s">
        <v>3</v>
      </c>
      <c r="AB6" s="686" t="s">
        <v>11</v>
      </c>
      <c r="AC6" s="691"/>
      <c r="AD6" s="183" t="s">
        <v>3</v>
      </c>
      <c r="AE6" s="686" t="s">
        <v>12</v>
      </c>
      <c r="AF6" s="691"/>
      <c r="AG6" s="674" t="s">
        <v>14</v>
      </c>
      <c r="AH6" s="675"/>
      <c r="AI6" s="721" t="s">
        <v>112</v>
      </c>
      <c r="AJ6" s="729"/>
      <c r="AK6" s="674" t="s">
        <v>31</v>
      </c>
      <c r="AL6" s="675"/>
      <c r="AM6" s="217" t="s">
        <v>1</v>
      </c>
      <c r="AN6" s="354" t="s">
        <v>16</v>
      </c>
      <c r="AO6" s="352" t="s">
        <v>16</v>
      </c>
      <c r="AP6" s="171" t="s">
        <v>3</v>
      </c>
      <c r="AQ6" s="186" t="s">
        <v>17</v>
      </c>
      <c r="AR6" s="692" t="s">
        <v>1</v>
      </c>
      <c r="AS6" s="678" t="s">
        <v>18</v>
      </c>
      <c r="AT6" s="694"/>
      <c r="AU6" s="679"/>
      <c r="AV6" s="669" t="s">
        <v>19</v>
      </c>
      <c r="AW6" s="670"/>
      <c r="AX6" s="655" t="s">
        <v>21</v>
      </c>
      <c r="AY6" s="673"/>
      <c r="AZ6" s="656"/>
      <c r="BA6" s="674" t="s">
        <v>22</v>
      </c>
      <c r="BB6" s="675"/>
      <c r="BC6" s="678" t="s">
        <v>23</v>
      </c>
      <c r="BD6" s="679"/>
      <c r="BE6" s="674" t="s">
        <v>24</v>
      </c>
      <c r="BF6" s="675"/>
      <c r="BG6" s="655" t="s">
        <v>79</v>
      </c>
      <c r="BH6" s="656"/>
      <c r="BI6" s="272"/>
      <c r="BJ6" s="217" t="s">
        <v>1</v>
      </c>
      <c r="BK6" s="655" t="s">
        <v>83</v>
      </c>
      <c r="BL6" s="656"/>
      <c r="BM6" s="655" t="s">
        <v>86</v>
      </c>
      <c r="BN6" s="656"/>
      <c r="BO6" s="655" t="s">
        <v>87</v>
      </c>
      <c r="BP6" s="656"/>
      <c r="BQ6" s="655" t="s">
        <v>88</v>
      </c>
      <c r="BR6" s="656"/>
      <c r="BS6" s="717" t="s">
        <v>34</v>
      </c>
      <c r="BT6" s="718"/>
      <c r="BU6" s="725" t="s">
        <v>113</v>
      </c>
      <c r="BV6" s="726"/>
      <c r="BW6" s="725" t="s">
        <v>114</v>
      </c>
      <c r="BX6" s="718"/>
      <c r="BY6" s="655" t="s">
        <v>36</v>
      </c>
      <c r="BZ6" s="656"/>
      <c r="CA6" s="289" t="s">
        <v>16</v>
      </c>
      <c r="CB6" s="290" t="s">
        <v>16</v>
      </c>
      <c r="CC6" s="284" t="s">
        <v>37</v>
      </c>
      <c r="CD6" s="517"/>
      <c r="CE6" s="149"/>
      <c r="CF6" s="149"/>
      <c r="CG6" s="149"/>
      <c r="CH6" s="149"/>
      <c r="CI6" s="149"/>
      <c r="CJ6" s="149"/>
      <c r="CK6" s="149"/>
      <c r="CL6" s="149"/>
      <c r="CM6" s="147"/>
      <c r="CN6" s="147"/>
      <c r="CO6" s="147"/>
      <c r="CP6" s="147"/>
      <c r="CQ6" s="147"/>
      <c r="CR6" s="147"/>
      <c r="CS6" s="147"/>
      <c r="CT6" s="147"/>
      <c r="CU6" s="147"/>
    </row>
    <row r="7" spans="1:1014" s="150" customFormat="1" ht="39.75" customHeight="1" thickBot="1">
      <c r="A7" s="173"/>
      <c r="B7" s="659" t="s">
        <v>38</v>
      </c>
      <c r="C7" s="660"/>
      <c r="D7" s="151" t="s">
        <v>39</v>
      </c>
      <c r="E7" s="659" t="s">
        <v>40</v>
      </c>
      <c r="F7" s="660"/>
      <c r="G7" s="184" t="s">
        <v>39</v>
      </c>
      <c r="H7" s="662" t="s">
        <v>38</v>
      </c>
      <c r="I7" s="715"/>
      <c r="J7" s="184" t="s">
        <v>39</v>
      </c>
      <c r="K7" s="664" t="s">
        <v>81</v>
      </c>
      <c r="L7" s="716"/>
      <c r="M7" s="184" t="s">
        <v>39</v>
      </c>
      <c r="N7" s="664" t="s">
        <v>80</v>
      </c>
      <c r="O7" s="716"/>
      <c r="P7" s="184" t="s">
        <v>39</v>
      </c>
      <c r="Q7" s="184" t="s">
        <v>98</v>
      </c>
      <c r="R7" s="218"/>
      <c r="S7" s="711" t="s">
        <v>44</v>
      </c>
      <c r="T7" s="712"/>
      <c r="U7" s="254" t="s">
        <v>39</v>
      </c>
      <c r="V7" s="152"/>
      <c r="W7" s="723"/>
      <c r="X7" s="724"/>
      <c r="Y7" s="701"/>
      <c r="Z7" s="702"/>
      <c r="AA7" s="254" t="s">
        <v>39</v>
      </c>
      <c r="AB7" s="713"/>
      <c r="AC7" s="714"/>
      <c r="AD7" s="254" t="s">
        <v>39</v>
      </c>
      <c r="AE7" s="667"/>
      <c r="AF7" s="696"/>
      <c r="AG7" s="676"/>
      <c r="AH7" s="677"/>
      <c r="AI7" s="730"/>
      <c r="AJ7" s="731"/>
      <c r="AK7" s="676"/>
      <c r="AL7" s="677"/>
      <c r="AM7" s="363"/>
      <c r="AN7" s="358" t="s">
        <v>47</v>
      </c>
      <c r="AO7" s="254" t="s">
        <v>47</v>
      </c>
      <c r="AP7" s="359" t="s">
        <v>39</v>
      </c>
      <c r="AQ7" s="161" t="s">
        <v>48</v>
      </c>
      <c r="AR7" s="693"/>
      <c r="AS7" s="705"/>
      <c r="AT7" s="706"/>
      <c r="AU7" s="707"/>
      <c r="AV7" s="708"/>
      <c r="AW7" s="709"/>
      <c r="AX7" s="703"/>
      <c r="AY7" s="710"/>
      <c r="AZ7" s="704"/>
      <c r="BA7" s="701"/>
      <c r="BB7" s="702"/>
      <c r="BC7" s="705"/>
      <c r="BD7" s="707"/>
      <c r="BE7" s="701"/>
      <c r="BF7" s="702"/>
      <c r="BG7" s="703"/>
      <c r="BH7" s="704"/>
      <c r="BI7" s="273"/>
      <c r="BJ7" s="363"/>
      <c r="BK7" s="703"/>
      <c r="BL7" s="704"/>
      <c r="BM7" s="703"/>
      <c r="BN7" s="704"/>
      <c r="BO7" s="703"/>
      <c r="BP7" s="704"/>
      <c r="BQ7" s="703"/>
      <c r="BR7" s="704"/>
      <c r="BS7" s="719"/>
      <c r="BT7" s="720"/>
      <c r="BU7" s="727"/>
      <c r="BV7" s="728"/>
      <c r="BW7" s="719"/>
      <c r="BX7" s="720"/>
      <c r="BY7" s="703"/>
      <c r="BZ7" s="704"/>
      <c r="CA7" s="275" t="s">
        <v>49</v>
      </c>
      <c r="CB7" s="281" t="s">
        <v>49</v>
      </c>
      <c r="CC7" s="383" t="s">
        <v>3</v>
      </c>
      <c r="CD7" s="522" t="s">
        <v>50</v>
      </c>
      <c r="CE7" s="149"/>
      <c r="CF7" s="149"/>
      <c r="CG7" s="149"/>
      <c r="CH7" s="149"/>
      <c r="CI7" s="149"/>
      <c r="CJ7" s="149"/>
      <c r="CK7" s="149"/>
      <c r="CL7" s="149"/>
      <c r="CM7" s="147"/>
      <c r="CN7" s="147"/>
      <c r="CO7" s="147"/>
      <c r="CP7" s="147"/>
      <c r="CQ7" s="147"/>
      <c r="CR7" s="147"/>
      <c r="CS7" s="147"/>
      <c r="CT7" s="147"/>
      <c r="CU7" s="147"/>
    </row>
    <row r="8" spans="1:1014" s="150" customFormat="1" ht="12" thickBot="1">
      <c r="A8" s="175"/>
      <c r="B8" s="518" t="s">
        <v>51</v>
      </c>
      <c r="C8" s="519" t="s">
        <v>52</v>
      </c>
      <c r="D8" s="156" t="s">
        <v>53</v>
      </c>
      <c r="E8" s="518" t="s">
        <v>54</v>
      </c>
      <c r="F8" s="519" t="s">
        <v>52</v>
      </c>
      <c r="G8" s="185" t="s">
        <v>53</v>
      </c>
      <c r="H8" s="214" t="s">
        <v>54</v>
      </c>
      <c r="I8" s="234" t="s">
        <v>52</v>
      </c>
      <c r="J8" s="185" t="s">
        <v>53</v>
      </c>
      <c r="K8" s="518" t="s">
        <v>54</v>
      </c>
      <c r="L8" s="519" t="s">
        <v>52</v>
      </c>
      <c r="M8" s="185" t="s">
        <v>53</v>
      </c>
      <c r="N8" s="518" t="s">
        <v>54</v>
      </c>
      <c r="O8" s="519" t="s">
        <v>52</v>
      </c>
      <c r="P8" s="185" t="s">
        <v>53</v>
      </c>
      <c r="Q8" s="185" t="s">
        <v>52</v>
      </c>
      <c r="R8" s="219"/>
      <c r="S8" s="343" t="s">
        <v>54</v>
      </c>
      <c r="T8" s="345" t="s">
        <v>52</v>
      </c>
      <c r="U8" s="346" t="s">
        <v>53</v>
      </c>
      <c r="V8" s="160"/>
      <c r="W8" s="343" t="s">
        <v>54</v>
      </c>
      <c r="X8" s="345" t="s">
        <v>52</v>
      </c>
      <c r="Y8" s="343" t="s">
        <v>54</v>
      </c>
      <c r="Z8" s="345" t="s">
        <v>52</v>
      </c>
      <c r="AA8" s="346" t="s">
        <v>55</v>
      </c>
      <c r="AB8" s="343" t="s">
        <v>54</v>
      </c>
      <c r="AC8" s="345" t="s">
        <v>52</v>
      </c>
      <c r="AD8" s="346" t="s">
        <v>55</v>
      </c>
      <c r="AE8" s="233" t="s">
        <v>56</v>
      </c>
      <c r="AF8" s="234" t="s">
        <v>52</v>
      </c>
      <c r="AG8" s="233" t="s">
        <v>56</v>
      </c>
      <c r="AH8" s="234" t="s">
        <v>52</v>
      </c>
      <c r="AI8" s="530" t="s">
        <v>56</v>
      </c>
      <c r="AJ8" s="531" t="s">
        <v>52</v>
      </c>
      <c r="AK8" s="233" t="s">
        <v>56</v>
      </c>
      <c r="AL8" s="234" t="s">
        <v>52</v>
      </c>
      <c r="AM8" s="369"/>
      <c r="AN8" s="360" t="s">
        <v>57</v>
      </c>
      <c r="AO8" s="361" t="s">
        <v>52</v>
      </c>
      <c r="AP8" s="362" t="s">
        <v>53</v>
      </c>
      <c r="AQ8" s="344" t="s">
        <v>58</v>
      </c>
      <c r="AR8" s="357"/>
      <c r="AS8" s="370" t="s">
        <v>56</v>
      </c>
      <c r="AT8" s="371" t="s">
        <v>52</v>
      </c>
      <c r="AU8" s="346" t="s">
        <v>3</v>
      </c>
      <c r="AV8" s="372" t="s">
        <v>56</v>
      </c>
      <c r="AW8" s="373" t="s">
        <v>52</v>
      </c>
      <c r="AX8" s="370" t="s">
        <v>56</v>
      </c>
      <c r="AY8" s="371" t="s">
        <v>52</v>
      </c>
      <c r="AZ8" s="344" t="s">
        <v>3</v>
      </c>
      <c r="BA8" s="370" t="s">
        <v>56</v>
      </c>
      <c r="BB8" s="344" t="s">
        <v>52</v>
      </c>
      <c r="BC8" s="370" t="s">
        <v>56</v>
      </c>
      <c r="BD8" s="344" t="s">
        <v>52</v>
      </c>
      <c r="BE8" s="370" t="s">
        <v>56</v>
      </c>
      <c r="BF8" s="346" t="s">
        <v>52</v>
      </c>
      <c r="BG8" s="379" t="s">
        <v>56</v>
      </c>
      <c r="BH8" s="380" t="s">
        <v>52</v>
      </c>
      <c r="BI8" s="381"/>
      <c r="BJ8" s="369"/>
      <c r="BK8" s="379" t="s">
        <v>56</v>
      </c>
      <c r="BL8" s="380" t="s">
        <v>52</v>
      </c>
      <c r="BM8" s="382" t="s">
        <v>56</v>
      </c>
      <c r="BN8" s="388" t="s">
        <v>52</v>
      </c>
      <c r="BO8" s="379" t="s">
        <v>56</v>
      </c>
      <c r="BP8" s="380" t="s">
        <v>52</v>
      </c>
      <c r="BQ8" s="379" t="s">
        <v>56</v>
      </c>
      <c r="BR8" s="433" t="s">
        <v>52</v>
      </c>
      <c r="BS8" s="440" t="s">
        <v>56</v>
      </c>
      <c r="BT8" s="388" t="s">
        <v>52</v>
      </c>
      <c r="BU8" s="440" t="s">
        <v>56</v>
      </c>
      <c r="BV8" s="388" t="s">
        <v>52</v>
      </c>
      <c r="BW8" s="545" t="s">
        <v>56</v>
      </c>
      <c r="BX8" s="546" t="s">
        <v>52</v>
      </c>
      <c r="BY8" s="435" t="s">
        <v>56</v>
      </c>
      <c r="BZ8" s="388" t="s">
        <v>52</v>
      </c>
      <c r="CA8" s="379" t="s">
        <v>56</v>
      </c>
      <c r="CB8" s="388" t="s">
        <v>52</v>
      </c>
      <c r="CC8" s="389"/>
      <c r="CD8" s="390"/>
      <c r="CM8" s="147"/>
      <c r="CN8" s="147"/>
      <c r="CO8" s="147"/>
      <c r="CP8" s="147"/>
      <c r="CQ8" s="147"/>
      <c r="CR8" s="147"/>
      <c r="CS8" s="147"/>
      <c r="CT8" s="147"/>
      <c r="CU8" s="147"/>
    </row>
    <row r="9" spans="1:1014">
      <c r="A9" s="173" t="s">
        <v>59</v>
      </c>
      <c r="B9" s="197">
        <v>4713</v>
      </c>
      <c r="C9" s="198">
        <v>4496.7983899999999</v>
      </c>
      <c r="D9" s="52">
        <f t="shared" ref="D9:D23" si="0">C9/B9*100</f>
        <v>95.412654148100998</v>
      </c>
      <c r="E9" s="207">
        <v>21</v>
      </c>
      <c r="F9" s="198">
        <v>145.14353</v>
      </c>
      <c r="G9" s="229">
        <f t="shared" ref="G9:G16" si="1">F9/E9*100</f>
        <v>691.15966666666657</v>
      </c>
      <c r="H9" s="207">
        <v>510</v>
      </c>
      <c r="I9" s="198">
        <v>204.28602000000001</v>
      </c>
      <c r="J9" s="229">
        <f t="shared" ref="J9:J23" si="2">I9/H9*100</f>
        <v>40.056082352941182</v>
      </c>
      <c r="K9" s="207">
        <v>821</v>
      </c>
      <c r="L9" s="198">
        <v>778.10163</v>
      </c>
      <c r="M9" s="229">
        <f t="shared" ref="M9:M23" si="3">L9/K9*100</f>
        <v>94.774863580998783</v>
      </c>
      <c r="N9" s="207">
        <v>349</v>
      </c>
      <c r="O9" s="198">
        <v>408.04131000000001</v>
      </c>
      <c r="P9" s="229">
        <f t="shared" ref="P9:P23" si="4">O9/N9*100</f>
        <v>116.91728080229227</v>
      </c>
      <c r="Q9" s="229">
        <f>L9+O9</f>
        <v>1186.14294</v>
      </c>
      <c r="R9" s="218" t="s">
        <v>59</v>
      </c>
      <c r="S9" s="207"/>
      <c r="T9" s="198">
        <v>5.0709999999999997</v>
      </c>
      <c r="U9" s="229"/>
      <c r="V9" s="152" t="s">
        <v>60</v>
      </c>
      <c r="W9" s="207"/>
      <c r="X9" s="198"/>
      <c r="Y9" s="207"/>
      <c r="Z9" s="350"/>
      <c r="AA9" s="229"/>
      <c r="AB9" s="207">
        <v>1425.9635800000001</v>
      </c>
      <c r="AC9" s="198">
        <v>1277.4825599999999</v>
      </c>
      <c r="AD9" s="229">
        <f t="shared" ref="AD9:AD23" si="5">AC9/AB9*100</f>
        <v>89.587320315712404</v>
      </c>
      <c r="AE9" s="207"/>
      <c r="AF9" s="198">
        <v>50</v>
      </c>
      <c r="AG9" s="235"/>
      <c r="AH9" s="523"/>
      <c r="AI9" s="532"/>
      <c r="AJ9" s="533"/>
      <c r="AK9" s="526"/>
      <c r="AL9" s="240"/>
      <c r="AM9" s="218" t="s">
        <v>59</v>
      </c>
      <c r="AN9" s="355">
        <f>B9+E9+H9+K9+N9+S9+Y9+AB9+AE9+AG9</f>
        <v>7839.9635799999996</v>
      </c>
      <c r="AO9" s="353">
        <f>C9+F9+I9+L9+O9+T9+Z9+AC9+AF9+AH9</f>
        <v>7364.9244400000007</v>
      </c>
      <c r="AP9" s="245">
        <f>AO9/AN9*100</f>
        <v>93.940799148457273</v>
      </c>
      <c r="AQ9" s="56">
        <f>AO9-AN9</f>
        <v>-475.03913999999895</v>
      </c>
      <c r="AR9" s="154" t="s">
        <v>60</v>
      </c>
      <c r="AS9" s="364">
        <v>8402</v>
      </c>
      <c r="AT9" s="365">
        <v>7750</v>
      </c>
      <c r="AU9" s="366">
        <f>AT9/AS9*100</f>
        <v>92.239942870745068</v>
      </c>
      <c r="AV9" s="367"/>
      <c r="AW9" s="368"/>
      <c r="AX9" s="262"/>
      <c r="AY9" s="64"/>
      <c r="AZ9" s="187"/>
      <c r="BA9" s="374">
        <v>809.5</v>
      </c>
      <c r="BB9" s="375">
        <v>809.5</v>
      </c>
      <c r="BC9" s="520"/>
      <c r="BD9" s="521"/>
      <c r="BE9" s="207">
        <v>297.60000000000002</v>
      </c>
      <c r="BF9" s="376">
        <v>297.60000000000002</v>
      </c>
      <c r="BG9" s="377">
        <v>3276</v>
      </c>
      <c r="BH9" s="378">
        <v>3276</v>
      </c>
      <c r="BI9" s="77"/>
      <c r="BJ9" s="218" t="s">
        <v>59</v>
      </c>
      <c r="BK9" s="377"/>
      <c r="BL9" s="378"/>
      <c r="BM9" s="377">
        <v>448</v>
      </c>
      <c r="BN9" s="378"/>
      <c r="BO9" s="377">
        <v>1504</v>
      </c>
      <c r="BP9" s="378">
        <v>1504</v>
      </c>
      <c r="BQ9" s="377"/>
      <c r="BR9" s="429"/>
      <c r="BS9" s="438">
        <v>217</v>
      </c>
      <c r="BT9" s="542">
        <v>207</v>
      </c>
      <c r="BU9" s="549">
        <v>105</v>
      </c>
      <c r="BV9" s="542"/>
      <c r="BW9" s="550"/>
      <c r="BX9" s="551"/>
      <c r="BY9" s="432">
        <f>AS9+AX9+BA9+BC9+BE9+BG9+BM9+BO9+BQ9+BS9+BK9+BU9+BW9</f>
        <v>15059.1</v>
      </c>
      <c r="BZ9" s="385">
        <f t="shared" ref="BZ9:BZ22" si="6">AT9+AY9+BB9+BD9+BF9+BH9+BL9+BN9+BP9+BR9+BT9</f>
        <v>13844.1</v>
      </c>
      <c r="CA9" s="292">
        <f t="shared" ref="CA9:CA22" si="7">AN9+BY9</f>
        <v>22899.063580000002</v>
      </c>
      <c r="CB9" s="293">
        <f t="shared" ref="CB9:CB22" si="8">AO9+BZ9</f>
        <v>21209.024440000001</v>
      </c>
      <c r="CC9" s="386">
        <f>CB9/CA9*100</f>
        <v>92.619614622686669</v>
      </c>
      <c r="CD9" s="387">
        <f t="shared" ref="CD9:CD22" si="9">CB9-CA9</f>
        <v>-1690.0391400000008</v>
      </c>
      <c r="CE9" s="86"/>
      <c r="CF9" s="86"/>
      <c r="CG9" s="86"/>
      <c r="CH9" s="86"/>
      <c r="CI9" s="86"/>
      <c r="CJ9" s="86"/>
      <c r="CK9" s="86"/>
      <c r="CL9" s="86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  <c r="ALQ9" s="147"/>
      <c r="ALR9" s="147"/>
      <c r="ALS9" s="147"/>
      <c r="ALT9" s="147"/>
      <c r="ALU9" s="147"/>
      <c r="ALV9" s="147"/>
      <c r="ALW9" s="147"/>
      <c r="ALX9" s="147"/>
      <c r="ALY9" s="147"/>
      <c r="ALZ9" s="147"/>
    </row>
    <row r="10" spans="1:1014">
      <c r="A10" s="175" t="s">
        <v>61</v>
      </c>
      <c r="B10" s="199">
        <v>92</v>
      </c>
      <c r="C10" s="200">
        <v>38.236490000000003</v>
      </c>
      <c r="D10" s="52">
        <f t="shared" si="0"/>
        <v>41.561402173913045</v>
      </c>
      <c r="E10" s="208">
        <v>78.599999999999994</v>
      </c>
      <c r="F10" s="200">
        <v>10.641500000000001</v>
      </c>
      <c r="G10" s="229">
        <f t="shared" si="1"/>
        <v>13.538804071246821</v>
      </c>
      <c r="H10" s="208">
        <v>10</v>
      </c>
      <c r="I10" s="347">
        <v>4.4331699999999996</v>
      </c>
      <c r="J10" s="229">
        <f t="shared" si="2"/>
        <v>44.331699999999998</v>
      </c>
      <c r="K10" s="208">
        <v>579</v>
      </c>
      <c r="L10" s="200">
        <v>153.95882</v>
      </c>
      <c r="M10" s="229">
        <f t="shared" si="3"/>
        <v>26.590469775474958</v>
      </c>
      <c r="N10" s="208"/>
      <c r="O10" s="200">
        <v>1</v>
      </c>
      <c r="P10" s="229"/>
      <c r="Q10" s="229">
        <f t="shared" ref="Q10:Q23" si="10">L10+O10</f>
        <v>154.95882</v>
      </c>
      <c r="R10" s="219" t="s">
        <v>61</v>
      </c>
      <c r="S10" s="208"/>
      <c r="T10" s="200"/>
      <c r="U10" s="230"/>
      <c r="V10" s="160" t="s">
        <v>61</v>
      </c>
      <c r="W10" s="208"/>
      <c r="X10" s="200"/>
      <c r="Y10" s="208">
        <v>6</v>
      </c>
      <c r="Z10" s="268">
        <v>4.1500000000000004</v>
      </c>
      <c r="AA10" s="229">
        <f>Z10/Y10*100</f>
        <v>69.166666666666671</v>
      </c>
      <c r="AB10" s="208">
        <v>411.24968999999999</v>
      </c>
      <c r="AC10" s="200">
        <v>368.42757999999998</v>
      </c>
      <c r="AD10" s="229">
        <f t="shared" si="5"/>
        <v>89.587321026308857</v>
      </c>
      <c r="AE10" s="235"/>
      <c r="AF10" s="236"/>
      <c r="AG10" s="241"/>
      <c r="AH10" s="524"/>
      <c r="AI10" s="534"/>
      <c r="AJ10" s="535">
        <v>45.09646</v>
      </c>
      <c r="AK10" s="527"/>
      <c r="AL10" s="236"/>
      <c r="AM10" s="219" t="s">
        <v>61</v>
      </c>
      <c r="AN10" s="355">
        <f>B10+E10+H10+K10+N10+S10+Y10+AB10+AE10+AG10</f>
        <v>1176.84969</v>
      </c>
      <c r="AO10" s="353">
        <f>C10+F10+I10+L10+O10+T10+Z10+AC10+AF10+AH10+AJ10</f>
        <v>625.94401999999991</v>
      </c>
      <c r="AP10" s="245">
        <f t="shared" ref="AP10:AP23" si="11">AO10/AN10*100</f>
        <v>53.188102551992003</v>
      </c>
      <c r="AQ10" s="56">
        <f t="shared" ref="AQ10:AQ23" si="12">AO10-AN10</f>
        <v>-550.9056700000001</v>
      </c>
      <c r="AR10" s="154" t="s">
        <v>61</v>
      </c>
      <c r="AS10" s="255">
        <v>1149</v>
      </c>
      <c r="AT10" s="58">
        <v>1055</v>
      </c>
      <c r="AU10" s="256">
        <f t="shared" ref="AU10:AU22" si="13">AT10/AS10*100</f>
        <v>91.81897302001741</v>
      </c>
      <c r="AV10" s="59"/>
      <c r="AW10" s="260"/>
      <c r="AX10" s="263"/>
      <c r="AY10" s="97"/>
      <c r="AZ10" s="187"/>
      <c r="BA10" s="266">
        <v>16</v>
      </c>
      <c r="BB10" s="267">
        <v>16</v>
      </c>
      <c r="BC10" s="208">
        <v>2.2999999999999998</v>
      </c>
      <c r="BD10" s="268">
        <v>1.3</v>
      </c>
      <c r="BE10" s="208">
        <v>59.4</v>
      </c>
      <c r="BF10" s="271">
        <v>59.4</v>
      </c>
      <c r="BG10" s="279"/>
      <c r="BH10" s="280"/>
      <c r="BI10" s="75"/>
      <c r="BJ10" s="219" t="s">
        <v>61</v>
      </c>
      <c r="BK10" s="279"/>
      <c r="BL10" s="280"/>
      <c r="BM10" s="279"/>
      <c r="BN10" s="280"/>
      <c r="BO10" s="279"/>
      <c r="BP10" s="280"/>
      <c r="BQ10" s="279"/>
      <c r="BR10" s="430"/>
      <c r="BS10" s="436">
        <v>193</v>
      </c>
      <c r="BT10" s="543">
        <v>103</v>
      </c>
      <c r="BU10" s="547">
        <v>105</v>
      </c>
      <c r="BV10" s="543"/>
      <c r="BW10" s="436"/>
      <c r="BX10" s="437"/>
      <c r="BY10" s="432">
        <f t="shared" ref="BY10:BY22" si="14">AS10+AX10+BA10+BC10+BE10+BG10+BM10+BO10+BQ10+BS10+BK10+BU10+BW10</f>
        <v>1524.7</v>
      </c>
      <c r="BZ10" s="385">
        <f t="shared" si="6"/>
        <v>1234.7</v>
      </c>
      <c r="CA10" s="292">
        <f t="shared" si="7"/>
        <v>2701.5496899999998</v>
      </c>
      <c r="CB10" s="293">
        <f t="shared" si="8"/>
        <v>1860.64402</v>
      </c>
      <c r="CC10" s="386">
        <f t="shared" ref="CC10:CC22" si="15">CB10/CA10*100</f>
        <v>68.873211064276234</v>
      </c>
      <c r="CD10" s="193">
        <f t="shared" si="9"/>
        <v>-840.90566999999987</v>
      </c>
      <c r="CE10" s="86"/>
      <c r="CF10" s="86"/>
      <c r="CG10" s="86"/>
      <c r="CH10" s="86"/>
      <c r="CI10" s="86"/>
      <c r="CJ10" s="86"/>
      <c r="CK10" s="86"/>
      <c r="CL10" s="86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  <c r="ALQ10" s="147"/>
      <c r="ALR10" s="147"/>
      <c r="ALS10" s="147"/>
      <c r="ALT10" s="147"/>
      <c r="ALU10" s="147"/>
      <c r="ALV10" s="147"/>
      <c r="ALW10" s="147"/>
      <c r="ALX10" s="147"/>
      <c r="ALY10" s="147"/>
      <c r="ALZ10" s="147"/>
    </row>
    <row r="11" spans="1:1014">
      <c r="A11" s="175" t="s">
        <v>62</v>
      </c>
      <c r="B11" s="460">
        <v>197.88579999999999</v>
      </c>
      <c r="C11" s="200">
        <v>214.16373999999999</v>
      </c>
      <c r="D11" s="52">
        <f t="shared" si="0"/>
        <v>108.22592626656385</v>
      </c>
      <c r="E11" s="208">
        <v>1</v>
      </c>
      <c r="F11" s="200">
        <v>3.0705</v>
      </c>
      <c r="G11" s="229">
        <f t="shared" si="1"/>
        <v>307.05</v>
      </c>
      <c r="H11" s="208">
        <v>37</v>
      </c>
      <c r="I11" s="200">
        <v>91.632530000000003</v>
      </c>
      <c r="J11" s="229">
        <f t="shared" si="2"/>
        <v>247.65548648648647</v>
      </c>
      <c r="K11" s="208">
        <v>498</v>
      </c>
      <c r="L11" s="200">
        <v>510.92135999999999</v>
      </c>
      <c r="M11" s="229">
        <f t="shared" si="3"/>
        <v>102.59465060240964</v>
      </c>
      <c r="N11" s="208">
        <v>37</v>
      </c>
      <c r="O11" s="200">
        <v>1.7423999999999999</v>
      </c>
      <c r="P11" s="229">
        <f t="shared" si="4"/>
        <v>4.7091891891891891</v>
      </c>
      <c r="Q11" s="229">
        <f t="shared" si="10"/>
        <v>512.66376000000002</v>
      </c>
      <c r="R11" s="219" t="s">
        <v>62</v>
      </c>
      <c r="S11" s="208">
        <v>174</v>
      </c>
      <c r="T11" s="200">
        <v>8.6</v>
      </c>
      <c r="U11" s="229"/>
      <c r="V11" s="160" t="s">
        <v>62</v>
      </c>
      <c r="W11" s="208">
        <v>61</v>
      </c>
      <c r="X11" s="200">
        <v>54.9</v>
      </c>
      <c r="Y11" s="208">
        <v>5</v>
      </c>
      <c r="Z11" s="268">
        <v>8.0399999999999991</v>
      </c>
      <c r="AA11" s="229">
        <f t="shared" ref="AA11:AA22" si="16">Z11/Y11*100</f>
        <v>160.79999999999998</v>
      </c>
      <c r="AB11" s="208">
        <v>505.12191000000001</v>
      </c>
      <c r="AC11" s="200">
        <v>452.52521999999999</v>
      </c>
      <c r="AD11" s="229">
        <f t="shared" si="5"/>
        <v>89.587327542374865</v>
      </c>
      <c r="AE11" s="223"/>
      <c r="AF11" s="236">
        <v>0.3</v>
      </c>
      <c r="AG11" s="241"/>
      <c r="AH11" s="524">
        <v>113.735</v>
      </c>
      <c r="AI11" s="534"/>
      <c r="AJ11" s="535">
        <v>4.3440000000000003</v>
      </c>
      <c r="AK11" s="527"/>
      <c r="AL11" s="236">
        <v>32.423999999999999</v>
      </c>
      <c r="AM11" s="219" t="s">
        <v>62</v>
      </c>
      <c r="AN11" s="355">
        <f>B11+E11+H11+K11+N11+S11+Y11+AB11+AE11+AG11+W11</f>
        <v>1516.0077100000001</v>
      </c>
      <c r="AO11" s="353">
        <f>C11+F11+I11+L11+O11+T11+Z11+AC11+AF11+AH11+X11+AJ11+AL11</f>
        <v>1496.3987499999998</v>
      </c>
      <c r="AP11" s="245">
        <f t="shared" si="11"/>
        <v>98.706539559749316</v>
      </c>
      <c r="AQ11" s="56">
        <f t="shared" si="12"/>
        <v>-19.608960000000252</v>
      </c>
      <c r="AR11" s="154" t="s">
        <v>62</v>
      </c>
      <c r="AS11" s="255">
        <v>1506</v>
      </c>
      <c r="AT11" s="58">
        <v>1370</v>
      </c>
      <c r="AU11" s="256">
        <f t="shared" si="13"/>
        <v>90.969455511288174</v>
      </c>
      <c r="AV11" s="59"/>
      <c r="AW11" s="260"/>
      <c r="AX11" s="263"/>
      <c r="AY11" s="97"/>
      <c r="AZ11" s="187"/>
      <c r="BA11" s="266">
        <v>25</v>
      </c>
      <c r="BB11" s="267">
        <v>25</v>
      </c>
      <c r="BC11" s="208">
        <v>6</v>
      </c>
      <c r="BD11" s="268">
        <v>3.4</v>
      </c>
      <c r="BE11" s="210">
        <v>59.4</v>
      </c>
      <c r="BF11" s="271">
        <v>54.395569999999999</v>
      </c>
      <c r="BG11" s="279"/>
      <c r="BH11" s="280"/>
      <c r="BI11" s="75"/>
      <c r="BJ11" s="219" t="s">
        <v>62</v>
      </c>
      <c r="BK11" s="279">
        <v>9</v>
      </c>
      <c r="BL11" s="280"/>
      <c r="BM11" s="279"/>
      <c r="BN11" s="280"/>
      <c r="BO11" s="279"/>
      <c r="BP11" s="280"/>
      <c r="BQ11" s="279"/>
      <c r="BR11" s="430"/>
      <c r="BS11" s="436">
        <v>25</v>
      </c>
      <c r="BT11" s="543">
        <v>15</v>
      </c>
      <c r="BU11" s="547">
        <v>105</v>
      </c>
      <c r="BV11" s="543"/>
      <c r="BW11" s="436"/>
      <c r="BX11" s="437"/>
      <c r="BY11" s="432">
        <f t="shared" si="14"/>
        <v>1735.4</v>
      </c>
      <c r="BZ11" s="385">
        <f t="shared" si="6"/>
        <v>1467.79557</v>
      </c>
      <c r="CA11" s="292">
        <f t="shared" si="7"/>
        <v>3251.4077100000004</v>
      </c>
      <c r="CB11" s="293">
        <f t="shared" si="8"/>
        <v>2964.1943199999996</v>
      </c>
      <c r="CC11" s="386">
        <f t="shared" si="15"/>
        <v>91.166491082719347</v>
      </c>
      <c r="CD11" s="193">
        <f t="shared" si="9"/>
        <v>-287.2133900000008</v>
      </c>
      <c r="CE11" s="86"/>
      <c r="CF11" s="86"/>
      <c r="CG11" s="86"/>
      <c r="CH11" s="86"/>
      <c r="CI11" s="86"/>
      <c r="CJ11" s="86"/>
      <c r="CK11" s="86"/>
      <c r="CL11" s="86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  <c r="ALQ11" s="147"/>
      <c r="ALR11" s="147"/>
      <c r="ALS11" s="147"/>
      <c r="ALT11" s="147"/>
      <c r="ALU11" s="147"/>
      <c r="ALV11" s="147"/>
      <c r="ALW11" s="147"/>
      <c r="ALX11" s="147"/>
      <c r="ALY11" s="147"/>
      <c r="ALZ11" s="147"/>
    </row>
    <row r="12" spans="1:1014">
      <c r="A12" s="175" t="s">
        <v>63</v>
      </c>
      <c r="B12" s="199">
        <v>1367.2</v>
      </c>
      <c r="C12" s="200">
        <v>1423.3949</v>
      </c>
      <c r="D12" s="52">
        <f t="shared" si="0"/>
        <v>104.11021796372147</v>
      </c>
      <c r="E12" s="208">
        <v>220</v>
      </c>
      <c r="F12" s="200">
        <v>201.16594000000001</v>
      </c>
      <c r="G12" s="229">
        <f t="shared" si="1"/>
        <v>91.439063636363642</v>
      </c>
      <c r="H12" s="208">
        <v>72</v>
      </c>
      <c r="I12" s="200">
        <v>73.762550000000005</v>
      </c>
      <c r="J12" s="229">
        <f t="shared" si="2"/>
        <v>102.44798611111112</v>
      </c>
      <c r="K12" s="208">
        <v>494</v>
      </c>
      <c r="L12" s="200">
        <v>424.44621999999998</v>
      </c>
      <c r="M12" s="229">
        <f t="shared" si="3"/>
        <v>85.920287449392703</v>
      </c>
      <c r="N12" s="208">
        <v>450</v>
      </c>
      <c r="O12" s="200">
        <v>432.37718999999998</v>
      </c>
      <c r="P12" s="229">
        <f t="shared" si="4"/>
        <v>96.083820000000003</v>
      </c>
      <c r="Q12" s="229">
        <f t="shared" si="10"/>
        <v>856.82340999999997</v>
      </c>
      <c r="R12" s="219" t="s">
        <v>63</v>
      </c>
      <c r="S12" s="208">
        <v>2565.28899</v>
      </c>
      <c r="T12" s="200">
        <v>3548.84971</v>
      </c>
      <c r="U12" s="229"/>
      <c r="V12" s="160" t="s">
        <v>63</v>
      </c>
      <c r="W12" s="208"/>
      <c r="X12" s="200"/>
      <c r="Y12" s="208"/>
      <c r="Z12" s="268">
        <v>2.86</v>
      </c>
      <c r="AA12" s="229"/>
      <c r="AB12" s="208">
        <v>1554.6003000000001</v>
      </c>
      <c r="AC12" s="200">
        <v>1229.42687</v>
      </c>
      <c r="AD12" s="229">
        <f t="shared" si="5"/>
        <v>79.083148896857921</v>
      </c>
      <c r="AE12" s="224"/>
      <c r="AF12" s="236"/>
      <c r="AG12" s="241">
        <v>100</v>
      </c>
      <c r="AH12" s="524">
        <v>100</v>
      </c>
      <c r="AI12" s="534"/>
      <c r="AJ12" s="535"/>
      <c r="AK12" s="527"/>
      <c r="AL12" s="236"/>
      <c r="AM12" s="219" t="s">
        <v>63</v>
      </c>
      <c r="AN12" s="355">
        <f t="shared" ref="AN12:AN22" si="17">B12+E12+H12+K12+N12+S12+Y12+AB12+AE12+AG12</f>
        <v>6823.0892899999999</v>
      </c>
      <c r="AO12" s="353">
        <f>C12+F12+I12+L12+O12+T12+Z12+AC12+AF12+AH12+X12</f>
        <v>7436.2833799999999</v>
      </c>
      <c r="AP12" s="245">
        <f t="shared" si="11"/>
        <v>108.98704478188061</v>
      </c>
      <c r="AQ12" s="56">
        <f t="shared" si="12"/>
        <v>613.19408999999996</v>
      </c>
      <c r="AR12" s="154" t="s">
        <v>63</v>
      </c>
      <c r="AS12" s="255">
        <v>5046</v>
      </c>
      <c r="AT12" s="58">
        <v>4629</v>
      </c>
      <c r="AU12" s="256">
        <f t="shared" si="13"/>
        <v>91.736028537455411</v>
      </c>
      <c r="AV12" s="59"/>
      <c r="AW12" s="260"/>
      <c r="AX12" s="263">
        <v>50</v>
      </c>
      <c r="AY12" s="97"/>
      <c r="AZ12" s="187">
        <f t="shared" ref="AZ12:AZ23" si="18">AY12/AX12*100</f>
        <v>0</v>
      </c>
      <c r="BA12" s="266">
        <v>67</v>
      </c>
      <c r="BB12" s="267">
        <v>67</v>
      </c>
      <c r="BC12" s="208">
        <v>14.5</v>
      </c>
      <c r="BD12" s="268">
        <v>8.15</v>
      </c>
      <c r="BE12" s="208">
        <v>148.6</v>
      </c>
      <c r="BF12" s="271">
        <v>148.6</v>
      </c>
      <c r="BG12" s="279"/>
      <c r="BH12" s="280"/>
      <c r="BI12" s="75"/>
      <c r="BJ12" s="219" t="s">
        <v>63</v>
      </c>
      <c r="BK12" s="279"/>
      <c r="BL12" s="280"/>
      <c r="BM12" s="279"/>
      <c r="BN12" s="280"/>
      <c r="BO12" s="279"/>
      <c r="BP12" s="280"/>
      <c r="BQ12" s="279"/>
      <c r="BR12" s="430"/>
      <c r="BS12" s="436">
        <v>37</v>
      </c>
      <c r="BT12" s="543">
        <v>27</v>
      </c>
      <c r="BU12" s="547">
        <v>105</v>
      </c>
      <c r="BV12" s="543"/>
      <c r="BW12" s="436"/>
      <c r="BX12" s="437"/>
      <c r="BY12" s="432">
        <f t="shared" si="14"/>
        <v>5468.1</v>
      </c>
      <c r="BZ12" s="385">
        <f t="shared" si="6"/>
        <v>4879.75</v>
      </c>
      <c r="CA12" s="292">
        <f t="shared" si="7"/>
        <v>12291.18929</v>
      </c>
      <c r="CB12" s="293">
        <f t="shared" si="8"/>
        <v>12316.033380000001</v>
      </c>
      <c r="CC12" s="386">
        <f t="shared" si="15"/>
        <v>100.20212926034924</v>
      </c>
      <c r="CD12" s="193">
        <f t="shared" si="9"/>
        <v>24.844090000000506</v>
      </c>
      <c r="CE12" s="86"/>
      <c r="CF12" s="86"/>
      <c r="CG12" s="86"/>
      <c r="CH12" s="86"/>
      <c r="CI12" s="86"/>
      <c r="CJ12" s="86"/>
      <c r="CK12" s="86"/>
      <c r="CL12" s="86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  <c r="ALQ12" s="147"/>
      <c r="ALR12" s="147"/>
      <c r="ALS12" s="147"/>
      <c r="ALT12" s="147"/>
      <c r="ALU12" s="147"/>
      <c r="ALV12" s="147"/>
      <c r="ALW12" s="147"/>
      <c r="ALX12" s="147"/>
      <c r="ALY12" s="147"/>
      <c r="ALZ12" s="147"/>
    </row>
    <row r="13" spans="1:1014">
      <c r="A13" s="175" t="s">
        <v>64</v>
      </c>
      <c r="B13" s="199">
        <v>55</v>
      </c>
      <c r="C13" s="200">
        <v>57.319800000000001</v>
      </c>
      <c r="D13" s="52">
        <f t="shared" si="0"/>
        <v>104.21781818181819</v>
      </c>
      <c r="E13" s="208">
        <v>34.9</v>
      </c>
      <c r="F13" s="200">
        <v>35.468400000000003</v>
      </c>
      <c r="G13" s="229">
        <f t="shared" si="1"/>
        <v>101.62865329512896</v>
      </c>
      <c r="H13" s="208">
        <v>20</v>
      </c>
      <c r="I13" s="200">
        <v>14.21735</v>
      </c>
      <c r="J13" s="229">
        <f t="shared" si="2"/>
        <v>71.086749999999995</v>
      </c>
      <c r="K13" s="208">
        <v>401</v>
      </c>
      <c r="L13" s="200">
        <v>309.37088999999997</v>
      </c>
      <c r="M13" s="229">
        <f t="shared" si="3"/>
        <v>77.149847880299248</v>
      </c>
      <c r="N13" s="208"/>
      <c r="O13" s="200"/>
      <c r="P13" s="229"/>
      <c r="Q13" s="229">
        <f t="shared" si="10"/>
        <v>309.37088999999997</v>
      </c>
      <c r="R13" s="219" t="s">
        <v>64</v>
      </c>
      <c r="S13" s="208"/>
      <c r="T13" s="200"/>
      <c r="U13" s="230"/>
      <c r="V13" s="160" t="s">
        <v>65</v>
      </c>
      <c r="W13" s="208">
        <v>243.78748999999999</v>
      </c>
      <c r="X13" s="200">
        <v>243.78748999999999</v>
      </c>
      <c r="Y13" s="231">
        <v>20</v>
      </c>
      <c r="Z13" s="268">
        <v>22.01</v>
      </c>
      <c r="AA13" s="229">
        <f t="shared" si="16"/>
        <v>110.05</v>
      </c>
      <c r="AB13" s="208">
        <v>666.04569000000004</v>
      </c>
      <c r="AC13" s="200">
        <v>596.69253000000003</v>
      </c>
      <c r="AD13" s="229">
        <f t="shared" si="5"/>
        <v>89.587326959506342</v>
      </c>
      <c r="AE13" s="224"/>
      <c r="AF13" s="236"/>
      <c r="AG13" s="241"/>
      <c r="AH13" s="524">
        <v>3.8999999999999999E-4</v>
      </c>
      <c r="AI13" s="534"/>
      <c r="AJ13" s="535"/>
      <c r="AK13" s="527"/>
      <c r="AL13" s="236"/>
      <c r="AM13" s="219" t="s">
        <v>64</v>
      </c>
      <c r="AN13" s="355">
        <f>B13+E13+H13+K13+N13+S13+Y13+AB13+AE13+AG13+W13</f>
        <v>1440.7331799999999</v>
      </c>
      <c r="AO13" s="353">
        <f>C13+F13+I13+L13+O13+T13+Z13+AC13+AF13+AH13+X13</f>
        <v>1278.8668499999999</v>
      </c>
      <c r="AP13" s="245">
        <f t="shared" si="11"/>
        <v>88.765002968835631</v>
      </c>
      <c r="AQ13" s="56">
        <f t="shared" si="12"/>
        <v>-161.86633000000006</v>
      </c>
      <c r="AR13" s="154" t="s">
        <v>65</v>
      </c>
      <c r="AS13" s="255">
        <v>1802</v>
      </c>
      <c r="AT13" s="58">
        <v>1643</v>
      </c>
      <c r="AU13" s="256">
        <f t="shared" si="13"/>
        <v>91.17647058823529</v>
      </c>
      <c r="AV13" s="59"/>
      <c r="AW13" s="260"/>
      <c r="AX13" s="263">
        <v>24</v>
      </c>
      <c r="AY13" s="97"/>
      <c r="AZ13" s="187">
        <f t="shared" si="18"/>
        <v>0</v>
      </c>
      <c r="BA13" s="266">
        <v>23</v>
      </c>
      <c r="BB13" s="267">
        <v>23</v>
      </c>
      <c r="BC13" s="208">
        <v>6.5</v>
      </c>
      <c r="BD13" s="268">
        <v>3.65</v>
      </c>
      <c r="BE13" s="208">
        <v>59.4</v>
      </c>
      <c r="BF13" s="271">
        <v>59.4</v>
      </c>
      <c r="BG13" s="279"/>
      <c r="BH13" s="280"/>
      <c r="BI13" s="75"/>
      <c r="BJ13" s="219" t="s">
        <v>64</v>
      </c>
      <c r="BK13" s="279">
        <v>9</v>
      </c>
      <c r="BL13" s="280"/>
      <c r="BM13" s="279"/>
      <c r="BN13" s="280"/>
      <c r="BO13" s="279"/>
      <c r="BP13" s="280"/>
      <c r="BQ13" s="279">
        <v>317</v>
      </c>
      <c r="BR13" s="430">
        <v>317</v>
      </c>
      <c r="BS13" s="436">
        <v>33</v>
      </c>
      <c r="BT13" s="543">
        <v>33</v>
      </c>
      <c r="BU13" s="547">
        <v>105</v>
      </c>
      <c r="BV13" s="543"/>
      <c r="BW13" s="436"/>
      <c r="BX13" s="437"/>
      <c r="BY13" s="432">
        <f t="shared" si="14"/>
        <v>2378.9</v>
      </c>
      <c r="BZ13" s="385">
        <f t="shared" si="6"/>
        <v>2079.0500000000002</v>
      </c>
      <c r="CA13" s="292">
        <f t="shared" si="7"/>
        <v>3819.6331799999998</v>
      </c>
      <c r="CB13" s="293">
        <f t="shared" si="8"/>
        <v>3357.9168500000001</v>
      </c>
      <c r="CC13" s="386">
        <f t="shared" si="15"/>
        <v>87.912024316429267</v>
      </c>
      <c r="CD13" s="193">
        <f t="shared" si="9"/>
        <v>-461.71632999999974</v>
      </c>
      <c r="CE13" s="86"/>
      <c r="CF13" s="86"/>
      <c r="CG13" s="86"/>
      <c r="CH13" s="86"/>
      <c r="CI13" s="86"/>
      <c r="CJ13" s="86"/>
      <c r="CK13" s="86"/>
      <c r="CL13" s="86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  <c r="ALQ13" s="147"/>
      <c r="ALR13" s="147"/>
      <c r="ALS13" s="147"/>
      <c r="ALT13" s="147"/>
      <c r="ALU13" s="147"/>
      <c r="ALV13" s="147"/>
      <c r="ALW13" s="147"/>
      <c r="ALX13" s="147"/>
      <c r="ALY13" s="147"/>
      <c r="ALZ13" s="147"/>
    </row>
    <row r="14" spans="1:1014">
      <c r="A14" s="175" t="s">
        <v>66</v>
      </c>
      <c r="B14" s="199">
        <v>304.3</v>
      </c>
      <c r="C14" s="200">
        <v>153.26809</v>
      </c>
      <c r="D14" s="52">
        <f t="shared" si="0"/>
        <v>50.36743016759776</v>
      </c>
      <c r="E14" s="208">
        <v>1</v>
      </c>
      <c r="F14" s="200">
        <v>0.5</v>
      </c>
      <c r="G14" s="229">
        <f t="shared" si="1"/>
        <v>50</v>
      </c>
      <c r="H14" s="208">
        <v>32</v>
      </c>
      <c r="I14" s="200">
        <v>10.4933</v>
      </c>
      <c r="J14" s="229">
        <f t="shared" si="2"/>
        <v>32.791562499999998</v>
      </c>
      <c r="K14" s="208">
        <v>602</v>
      </c>
      <c r="L14" s="200">
        <v>710.30682000000002</v>
      </c>
      <c r="M14" s="229">
        <f t="shared" si="3"/>
        <v>117.99116611295682</v>
      </c>
      <c r="N14" s="208">
        <v>2</v>
      </c>
      <c r="O14" s="200">
        <v>1.4999999999999999E-2</v>
      </c>
      <c r="P14" s="229">
        <f t="shared" si="4"/>
        <v>0.75</v>
      </c>
      <c r="Q14" s="229">
        <f t="shared" si="10"/>
        <v>710.32182</v>
      </c>
      <c r="R14" s="219" t="s">
        <v>66</v>
      </c>
      <c r="S14" s="208"/>
      <c r="T14" s="200"/>
      <c r="U14" s="230"/>
      <c r="V14" s="160" t="s">
        <v>66</v>
      </c>
      <c r="W14" s="208"/>
      <c r="X14" s="200"/>
      <c r="Y14" s="207"/>
      <c r="Z14" s="268">
        <v>8.67</v>
      </c>
      <c r="AA14" s="229"/>
      <c r="AB14" s="208">
        <v>673.49134000000004</v>
      </c>
      <c r="AC14" s="200">
        <v>532.61810000000003</v>
      </c>
      <c r="AD14" s="229">
        <f t="shared" si="5"/>
        <v>79.08314010392472</v>
      </c>
      <c r="AE14" s="224"/>
      <c r="AF14" s="236"/>
      <c r="AG14" s="241"/>
      <c r="AH14" s="524"/>
      <c r="AI14" s="534"/>
      <c r="AJ14" s="535"/>
      <c r="AK14" s="527"/>
      <c r="AL14" s="236"/>
      <c r="AM14" s="219" t="s">
        <v>66</v>
      </c>
      <c r="AN14" s="355">
        <f t="shared" si="17"/>
        <v>1614.79134</v>
      </c>
      <c r="AO14" s="353">
        <f>C14+F14+I14+L14+O14+T14+Z14+AC14+AF14+AH14+X14</f>
        <v>1415.87131</v>
      </c>
      <c r="AP14" s="245">
        <f t="shared" si="11"/>
        <v>87.681378697510226</v>
      </c>
      <c r="AQ14" s="56">
        <f t="shared" si="12"/>
        <v>-198.92003</v>
      </c>
      <c r="AR14" s="154" t="s">
        <v>66</v>
      </c>
      <c r="AS14" s="255">
        <v>1692</v>
      </c>
      <c r="AT14" s="58">
        <v>1552</v>
      </c>
      <c r="AU14" s="256">
        <f t="shared" si="13"/>
        <v>91.725768321513002</v>
      </c>
      <c r="AV14" s="59"/>
      <c r="AW14" s="260"/>
      <c r="AX14" s="263">
        <v>17</v>
      </c>
      <c r="AY14" s="97"/>
      <c r="AZ14" s="187">
        <f t="shared" si="18"/>
        <v>0</v>
      </c>
      <c r="BA14" s="266">
        <v>22</v>
      </c>
      <c r="BB14" s="267">
        <v>22</v>
      </c>
      <c r="BC14" s="208">
        <v>4.0999999999999996</v>
      </c>
      <c r="BD14" s="268">
        <v>2.2999999999999998</v>
      </c>
      <c r="BE14" s="208">
        <v>59.4</v>
      </c>
      <c r="BF14" s="271">
        <v>59.4</v>
      </c>
      <c r="BG14" s="279"/>
      <c r="BH14" s="280"/>
      <c r="BI14" s="75"/>
      <c r="BJ14" s="219" t="s">
        <v>66</v>
      </c>
      <c r="BK14" s="279"/>
      <c r="BL14" s="280"/>
      <c r="BM14" s="279"/>
      <c r="BN14" s="280"/>
      <c r="BO14" s="279"/>
      <c r="BP14" s="280"/>
      <c r="BQ14" s="279"/>
      <c r="BR14" s="430"/>
      <c r="BS14" s="436">
        <v>29</v>
      </c>
      <c r="BT14" s="543">
        <v>29</v>
      </c>
      <c r="BU14" s="547">
        <v>105</v>
      </c>
      <c r="BV14" s="543"/>
      <c r="BW14" s="436"/>
      <c r="BX14" s="437"/>
      <c r="BY14" s="432">
        <f t="shared" si="14"/>
        <v>1928.5</v>
      </c>
      <c r="BZ14" s="385">
        <f t="shared" si="6"/>
        <v>1664.7</v>
      </c>
      <c r="CA14" s="292">
        <f t="shared" si="7"/>
        <v>3543.2913399999998</v>
      </c>
      <c r="CB14" s="293">
        <f t="shared" si="8"/>
        <v>3080.5713100000003</v>
      </c>
      <c r="CC14" s="386">
        <f t="shared" si="15"/>
        <v>86.940954451687858</v>
      </c>
      <c r="CD14" s="193">
        <f t="shared" si="9"/>
        <v>-462.7200299999995</v>
      </c>
      <c r="CE14" s="86"/>
      <c r="CF14" s="86"/>
      <c r="CG14" s="86"/>
      <c r="CH14" s="86"/>
      <c r="CI14" s="86"/>
      <c r="CJ14" s="86"/>
      <c r="CK14" s="86"/>
      <c r="CL14" s="86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  <c r="ALQ14" s="147"/>
      <c r="ALR14" s="147"/>
      <c r="ALS14" s="147"/>
      <c r="ALT14" s="147"/>
      <c r="ALU14" s="147"/>
      <c r="ALV14" s="147"/>
      <c r="ALW14" s="147"/>
      <c r="ALX14" s="147"/>
      <c r="ALY14" s="147"/>
      <c r="ALZ14" s="147"/>
    </row>
    <row r="15" spans="1:1014">
      <c r="A15" s="175" t="s">
        <v>67</v>
      </c>
      <c r="B15" s="199">
        <v>122</v>
      </c>
      <c r="C15" s="200">
        <v>106.68165</v>
      </c>
      <c r="D15" s="52">
        <f t="shared" si="0"/>
        <v>87.443975409836071</v>
      </c>
      <c r="E15" s="209">
        <v>46</v>
      </c>
      <c r="F15" s="200">
        <v>106.11745999999999</v>
      </c>
      <c r="G15" s="229">
        <f t="shared" si="1"/>
        <v>230.69013043478259</v>
      </c>
      <c r="H15" s="208">
        <v>44</v>
      </c>
      <c r="I15" s="198">
        <v>18.235119999999998</v>
      </c>
      <c r="J15" s="229">
        <f t="shared" si="2"/>
        <v>41.443454545454543</v>
      </c>
      <c r="K15" s="208">
        <v>951</v>
      </c>
      <c r="L15" s="200">
        <v>417.86056000000002</v>
      </c>
      <c r="M15" s="229">
        <f t="shared" si="3"/>
        <v>43.939070452155626</v>
      </c>
      <c r="N15" s="208">
        <v>5</v>
      </c>
      <c r="O15" s="200">
        <v>1.4999999999999999E-2</v>
      </c>
      <c r="P15" s="229">
        <f t="shared" si="4"/>
        <v>0.3</v>
      </c>
      <c r="Q15" s="229">
        <f t="shared" si="10"/>
        <v>417.87556000000001</v>
      </c>
      <c r="R15" s="219" t="s">
        <v>67</v>
      </c>
      <c r="S15" s="208"/>
      <c r="T15" s="200"/>
      <c r="U15" s="230"/>
      <c r="V15" s="160" t="s">
        <v>67</v>
      </c>
      <c r="W15" s="208"/>
      <c r="X15" s="200"/>
      <c r="Y15" s="208">
        <v>5</v>
      </c>
      <c r="Z15" s="268">
        <v>5.16</v>
      </c>
      <c r="AA15" s="229">
        <f t="shared" si="16"/>
        <v>103.2</v>
      </c>
      <c r="AB15" s="208">
        <v>299.49705999999998</v>
      </c>
      <c r="AC15" s="200">
        <v>268.31137000000001</v>
      </c>
      <c r="AD15" s="229">
        <f t="shared" si="5"/>
        <v>89.587313478135655</v>
      </c>
      <c r="AE15" s="224"/>
      <c r="AF15" s="236"/>
      <c r="AG15" s="241"/>
      <c r="AH15" s="524"/>
      <c r="AI15" s="534"/>
      <c r="AJ15" s="535"/>
      <c r="AK15" s="527"/>
      <c r="AL15" s="236"/>
      <c r="AM15" s="219" t="s">
        <v>67</v>
      </c>
      <c r="AN15" s="355">
        <f t="shared" si="17"/>
        <v>1472.4970599999999</v>
      </c>
      <c r="AO15" s="353">
        <f>C15+F15+I15+L15+O15+T15+Z15+AC15+AF15+AH15+X15</f>
        <v>922.38116000000002</v>
      </c>
      <c r="AP15" s="245">
        <f t="shared" si="11"/>
        <v>62.640611316398832</v>
      </c>
      <c r="AQ15" s="56">
        <f t="shared" si="12"/>
        <v>-550.1158999999999</v>
      </c>
      <c r="AR15" s="154" t="s">
        <v>67</v>
      </c>
      <c r="AS15" s="255">
        <v>1387</v>
      </c>
      <c r="AT15" s="58">
        <v>1263</v>
      </c>
      <c r="AU15" s="256">
        <f t="shared" si="13"/>
        <v>91.05984138428262</v>
      </c>
      <c r="AV15" s="59"/>
      <c r="AW15" s="260"/>
      <c r="AX15" s="263"/>
      <c r="AY15" s="97"/>
      <c r="AZ15" s="187"/>
      <c r="BA15" s="266">
        <v>23</v>
      </c>
      <c r="BB15" s="267">
        <v>23</v>
      </c>
      <c r="BC15" s="208">
        <v>4.2</v>
      </c>
      <c r="BD15" s="268">
        <v>2.35</v>
      </c>
      <c r="BE15" s="208">
        <v>59.4</v>
      </c>
      <c r="BF15" s="271">
        <v>59.4</v>
      </c>
      <c r="BG15" s="279"/>
      <c r="BH15" s="280"/>
      <c r="BI15" s="75"/>
      <c r="BJ15" s="219" t="s">
        <v>67</v>
      </c>
      <c r="BK15" s="279"/>
      <c r="BL15" s="280"/>
      <c r="BM15" s="279"/>
      <c r="BN15" s="280"/>
      <c r="BO15" s="279"/>
      <c r="BP15" s="280"/>
      <c r="BQ15" s="279"/>
      <c r="BR15" s="430"/>
      <c r="BS15" s="436">
        <v>37</v>
      </c>
      <c r="BT15" s="543">
        <v>27</v>
      </c>
      <c r="BU15" s="547">
        <v>105</v>
      </c>
      <c r="BV15" s="543"/>
      <c r="BW15" s="436"/>
      <c r="BX15" s="437"/>
      <c r="BY15" s="432">
        <f t="shared" si="14"/>
        <v>1615.6000000000001</v>
      </c>
      <c r="BZ15" s="385">
        <f t="shared" si="6"/>
        <v>1374.75</v>
      </c>
      <c r="CA15" s="292">
        <f t="shared" si="7"/>
        <v>3088.0970600000001</v>
      </c>
      <c r="CB15" s="293">
        <f t="shared" si="8"/>
        <v>2297.1311599999999</v>
      </c>
      <c r="CC15" s="386">
        <f t="shared" si="15"/>
        <v>74.386624363419457</v>
      </c>
      <c r="CD15" s="193">
        <f t="shared" si="9"/>
        <v>-790.96590000000015</v>
      </c>
      <c r="CE15" s="86"/>
      <c r="CF15" s="86"/>
      <c r="CG15" s="86"/>
      <c r="CH15" s="86"/>
      <c r="CI15" s="86"/>
      <c r="CJ15" s="86"/>
      <c r="CK15" s="86"/>
      <c r="CL15" s="86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  <c r="ALQ15" s="147"/>
      <c r="ALR15" s="147"/>
      <c r="ALS15" s="147"/>
      <c r="ALT15" s="147"/>
      <c r="ALU15" s="147"/>
      <c r="ALV15" s="147"/>
      <c r="ALW15" s="147"/>
      <c r="ALX15" s="147"/>
      <c r="ALY15" s="147"/>
      <c r="ALZ15" s="147"/>
    </row>
    <row r="16" spans="1:1014">
      <c r="A16" s="175" t="s">
        <v>68</v>
      </c>
      <c r="B16" s="242">
        <v>200</v>
      </c>
      <c r="C16" s="200">
        <v>99.711439999999996</v>
      </c>
      <c r="D16" s="52">
        <f t="shared" si="0"/>
        <v>49.855719999999998</v>
      </c>
      <c r="E16" s="207">
        <v>85.887439999999998</v>
      </c>
      <c r="F16" s="198">
        <v>26.531739999999999</v>
      </c>
      <c r="G16" s="229">
        <f t="shared" si="1"/>
        <v>30.891292137709542</v>
      </c>
      <c r="H16" s="208">
        <v>35.44115</v>
      </c>
      <c r="I16" s="200">
        <v>26.354620000000001</v>
      </c>
      <c r="J16" s="229">
        <f t="shared" si="2"/>
        <v>74.361638942302946</v>
      </c>
      <c r="K16" s="208">
        <v>313.88499999999999</v>
      </c>
      <c r="L16" s="200">
        <v>232.58849000000001</v>
      </c>
      <c r="M16" s="229">
        <f t="shared" si="3"/>
        <v>74.099906016534717</v>
      </c>
      <c r="N16" s="208">
        <v>22</v>
      </c>
      <c r="O16" s="200">
        <v>15.807</v>
      </c>
      <c r="P16" s="229">
        <f t="shared" si="4"/>
        <v>71.850000000000009</v>
      </c>
      <c r="Q16" s="229">
        <f t="shared" si="10"/>
        <v>248.39549</v>
      </c>
      <c r="R16" s="219" t="s">
        <v>68</v>
      </c>
      <c r="S16" s="208"/>
      <c r="T16" s="200"/>
      <c r="U16" s="230"/>
      <c r="V16" s="160" t="s">
        <v>69</v>
      </c>
      <c r="W16" s="208">
        <v>71.5</v>
      </c>
      <c r="X16" s="200">
        <v>7.07</v>
      </c>
      <c r="Y16" s="208">
        <v>20</v>
      </c>
      <c r="Z16" s="268">
        <v>1</v>
      </c>
      <c r="AA16" s="229">
        <f t="shared" si="16"/>
        <v>5</v>
      </c>
      <c r="AB16" s="208">
        <v>362.07853</v>
      </c>
      <c r="AC16" s="200">
        <v>324.37643000000003</v>
      </c>
      <c r="AD16" s="229">
        <f t="shared" si="5"/>
        <v>89.587314111112875</v>
      </c>
      <c r="AE16" s="224"/>
      <c r="AF16" s="236"/>
      <c r="AG16" s="242"/>
      <c r="AH16" s="94"/>
      <c r="AI16" s="536"/>
      <c r="AJ16" s="537"/>
      <c r="AK16" s="528"/>
      <c r="AL16" s="200">
        <v>2.89</v>
      </c>
      <c r="AM16" s="219" t="s">
        <v>68</v>
      </c>
      <c r="AN16" s="355">
        <f>B16+E16+H16+K16+N16+S16+Y16+AB16+AE16+AG16+W16</f>
        <v>1110.7921200000001</v>
      </c>
      <c r="AO16" s="353">
        <f>C16+F16+I16+L16+O16+T16+Z16+AC16+AF16+AH16+X16+AL16</f>
        <v>736.32972000000007</v>
      </c>
      <c r="AP16" s="245">
        <f t="shared" si="11"/>
        <v>66.28870575711322</v>
      </c>
      <c r="AQ16" s="56">
        <f t="shared" si="12"/>
        <v>-374.4624</v>
      </c>
      <c r="AR16" s="154" t="s">
        <v>69</v>
      </c>
      <c r="AS16" s="255">
        <v>1955</v>
      </c>
      <c r="AT16" s="58">
        <v>1793</v>
      </c>
      <c r="AU16" s="256">
        <f t="shared" si="13"/>
        <v>91.713554987212277</v>
      </c>
      <c r="AV16" s="59"/>
      <c r="AW16" s="260"/>
      <c r="AX16" s="263">
        <v>22</v>
      </c>
      <c r="AY16" s="97"/>
      <c r="AZ16" s="187">
        <f t="shared" si="18"/>
        <v>0</v>
      </c>
      <c r="BA16" s="266">
        <v>21</v>
      </c>
      <c r="BB16" s="267">
        <v>21</v>
      </c>
      <c r="BC16" s="208">
        <v>3.3</v>
      </c>
      <c r="BD16" s="268">
        <v>1.85</v>
      </c>
      <c r="BE16" s="208">
        <v>59.4</v>
      </c>
      <c r="BF16" s="271">
        <v>59.4</v>
      </c>
      <c r="BG16" s="279"/>
      <c r="BH16" s="280"/>
      <c r="BI16" s="75"/>
      <c r="BJ16" s="219" t="s">
        <v>68</v>
      </c>
      <c r="BK16" s="279"/>
      <c r="BL16" s="280"/>
      <c r="BM16" s="279"/>
      <c r="BN16" s="280"/>
      <c r="BO16" s="279"/>
      <c r="BP16" s="280"/>
      <c r="BQ16" s="279"/>
      <c r="BR16" s="430"/>
      <c r="BS16" s="436">
        <v>37</v>
      </c>
      <c r="BT16" s="543">
        <v>27</v>
      </c>
      <c r="BU16" s="547">
        <v>105</v>
      </c>
      <c r="BV16" s="543"/>
      <c r="BW16" s="436"/>
      <c r="BX16" s="437"/>
      <c r="BY16" s="432">
        <f t="shared" si="14"/>
        <v>2202.6999999999998</v>
      </c>
      <c r="BZ16" s="385">
        <f t="shared" si="6"/>
        <v>1902.25</v>
      </c>
      <c r="CA16" s="292">
        <f t="shared" si="7"/>
        <v>3313.4921199999999</v>
      </c>
      <c r="CB16" s="293">
        <f t="shared" si="8"/>
        <v>2638.5797200000002</v>
      </c>
      <c r="CC16" s="386">
        <f t="shared" si="15"/>
        <v>79.631386598861155</v>
      </c>
      <c r="CD16" s="193">
        <f t="shared" si="9"/>
        <v>-674.91239999999971</v>
      </c>
      <c r="CE16" s="86"/>
      <c r="CF16" s="86"/>
      <c r="CG16" s="86"/>
      <c r="CH16" s="86"/>
      <c r="CI16" s="86"/>
      <c r="CJ16" s="86"/>
      <c r="CK16" s="86"/>
      <c r="CL16" s="86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  <c r="ALQ16" s="147"/>
      <c r="ALR16" s="147"/>
      <c r="ALS16" s="147"/>
      <c r="ALT16" s="147"/>
      <c r="ALU16" s="147"/>
      <c r="ALV16" s="147"/>
      <c r="ALW16" s="147"/>
      <c r="ALX16" s="147"/>
      <c r="ALY16" s="147"/>
      <c r="ALZ16" s="147"/>
    </row>
    <row r="17" spans="1:1014">
      <c r="A17" s="175" t="s">
        <v>70</v>
      </c>
      <c r="B17" s="460">
        <v>332.82159999999999</v>
      </c>
      <c r="C17" s="200">
        <v>60.036439999999999</v>
      </c>
      <c r="D17" s="52">
        <f t="shared" si="0"/>
        <v>18.038624896941784</v>
      </c>
      <c r="E17" s="208"/>
      <c r="F17" s="200">
        <v>8.3949999999999996</v>
      </c>
      <c r="G17" s="229"/>
      <c r="H17" s="208">
        <v>24</v>
      </c>
      <c r="I17" s="200">
        <v>14.58948</v>
      </c>
      <c r="J17" s="229">
        <f t="shared" si="2"/>
        <v>60.789499999999997</v>
      </c>
      <c r="K17" s="208">
        <v>356</v>
      </c>
      <c r="L17" s="200">
        <v>267.21008999999998</v>
      </c>
      <c r="M17" s="229">
        <f t="shared" si="3"/>
        <v>75.059014044943822</v>
      </c>
      <c r="N17" s="208">
        <v>3</v>
      </c>
      <c r="O17" s="200">
        <v>98.427000000000007</v>
      </c>
      <c r="P17" s="229">
        <f t="shared" si="4"/>
        <v>3280.9000000000005</v>
      </c>
      <c r="Q17" s="229">
        <f t="shared" si="10"/>
        <v>365.63709</v>
      </c>
      <c r="R17" s="219" t="s">
        <v>70</v>
      </c>
      <c r="S17" s="208">
        <v>31</v>
      </c>
      <c r="T17" s="200"/>
      <c r="U17" s="230"/>
      <c r="V17" s="160" t="s">
        <v>70</v>
      </c>
      <c r="W17" s="208"/>
      <c r="X17" s="200"/>
      <c r="Y17" s="208">
        <v>0.6</v>
      </c>
      <c r="Z17" s="268">
        <v>2.6</v>
      </c>
      <c r="AA17" s="229">
        <f t="shared" si="16"/>
        <v>433.33333333333337</v>
      </c>
      <c r="AB17" s="208">
        <v>813.55916000000002</v>
      </c>
      <c r="AC17" s="200">
        <v>728.84582999999998</v>
      </c>
      <c r="AD17" s="229">
        <f t="shared" si="5"/>
        <v>89.587317780307458</v>
      </c>
      <c r="AE17" s="224"/>
      <c r="AF17" s="236">
        <v>12.4</v>
      </c>
      <c r="AG17" s="242"/>
      <c r="AH17" s="94"/>
      <c r="AI17" s="536"/>
      <c r="AJ17" s="537"/>
      <c r="AK17" s="528"/>
      <c r="AL17" s="200"/>
      <c r="AM17" s="219" t="s">
        <v>70</v>
      </c>
      <c r="AN17" s="355">
        <f t="shared" si="17"/>
        <v>1560.9807599999999</v>
      </c>
      <c r="AO17" s="353">
        <f t="shared" ref="AO17:AO22" si="19">C17+F17+I17+L17+O17+T17+Z17+AC17+AF17+AH17+X17+AL17</f>
        <v>1192.5038400000001</v>
      </c>
      <c r="AP17" s="245">
        <f t="shared" si="11"/>
        <v>76.394525195813443</v>
      </c>
      <c r="AQ17" s="56">
        <f t="shared" si="12"/>
        <v>-368.47691999999984</v>
      </c>
      <c r="AR17" s="154" t="s">
        <v>70</v>
      </c>
      <c r="AS17" s="255">
        <v>1468</v>
      </c>
      <c r="AT17" s="58">
        <v>1341</v>
      </c>
      <c r="AU17" s="256">
        <f t="shared" si="13"/>
        <v>91.348773841961844</v>
      </c>
      <c r="AV17" s="59"/>
      <c r="AW17" s="260"/>
      <c r="AX17" s="263"/>
      <c r="AY17" s="97"/>
      <c r="AZ17" s="187"/>
      <c r="BA17" s="266">
        <v>23</v>
      </c>
      <c r="BB17" s="267">
        <v>23</v>
      </c>
      <c r="BC17" s="208">
        <v>5.3</v>
      </c>
      <c r="BD17" s="268">
        <v>3</v>
      </c>
      <c r="BE17" s="208">
        <v>59.4</v>
      </c>
      <c r="BF17" s="271">
        <v>59.4</v>
      </c>
      <c r="BG17" s="279"/>
      <c r="BH17" s="280"/>
      <c r="BI17" s="75"/>
      <c r="BJ17" s="219" t="s">
        <v>70</v>
      </c>
      <c r="BK17" s="279">
        <v>9</v>
      </c>
      <c r="BL17" s="280"/>
      <c r="BM17" s="279"/>
      <c r="BN17" s="280"/>
      <c r="BO17" s="279"/>
      <c r="BP17" s="280"/>
      <c r="BQ17" s="279"/>
      <c r="BR17" s="430"/>
      <c r="BS17" s="436">
        <v>177</v>
      </c>
      <c r="BT17" s="543">
        <v>27</v>
      </c>
      <c r="BU17" s="547">
        <v>105</v>
      </c>
      <c r="BV17" s="543"/>
      <c r="BW17" s="436"/>
      <c r="BX17" s="437"/>
      <c r="BY17" s="432">
        <f t="shared" si="14"/>
        <v>1846.7</v>
      </c>
      <c r="BZ17" s="385">
        <f t="shared" si="6"/>
        <v>1453.4</v>
      </c>
      <c r="CA17" s="292">
        <f t="shared" si="7"/>
        <v>3407.6807600000002</v>
      </c>
      <c r="CB17" s="293">
        <f t="shared" si="8"/>
        <v>2645.9038399999999</v>
      </c>
      <c r="CC17" s="386">
        <f t="shared" si="15"/>
        <v>77.64529679710958</v>
      </c>
      <c r="CD17" s="193">
        <f t="shared" si="9"/>
        <v>-761.77692000000025</v>
      </c>
      <c r="CE17" s="86"/>
      <c r="CF17" s="86"/>
      <c r="CG17" s="86"/>
      <c r="CH17" s="86"/>
      <c r="CI17" s="86"/>
      <c r="CJ17" s="86"/>
      <c r="CK17" s="86"/>
      <c r="CL17" s="86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  <c r="ALQ17" s="147"/>
      <c r="ALR17" s="147"/>
      <c r="ALS17" s="147"/>
      <c r="ALT17" s="147"/>
      <c r="ALU17" s="147"/>
      <c r="ALV17" s="147"/>
      <c r="ALW17" s="147"/>
      <c r="ALX17" s="147"/>
      <c r="ALY17" s="147"/>
      <c r="ALZ17" s="147"/>
    </row>
    <row r="18" spans="1:1014">
      <c r="A18" s="175" t="s">
        <v>71</v>
      </c>
      <c r="B18" s="199">
        <v>195.6</v>
      </c>
      <c r="C18" s="200">
        <v>79.838759999999994</v>
      </c>
      <c r="D18" s="52">
        <f t="shared" si="0"/>
        <v>40.81736196319018</v>
      </c>
      <c r="E18" s="208">
        <v>25</v>
      </c>
      <c r="F18" s="200">
        <v>6.4414100000000003</v>
      </c>
      <c r="G18" s="229">
        <f t="shared" ref="G18:G23" si="20">F18/E18*100</f>
        <v>25.765640000000001</v>
      </c>
      <c r="H18" s="208">
        <v>48</v>
      </c>
      <c r="I18" s="200">
        <v>14.707789999999999</v>
      </c>
      <c r="J18" s="229">
        <f t="shared" si="2"/>
        <v>30.641229166666665</v>
      </c>
      <c r="K18" s="208">
        <v>384</v>
      </c>
      <c r="L18" s="200">
        <v>306.03715</v>
      </c>
      <c r="M18" s="229">
        <f t="shared" si="3"/>
        <v>79.697174479166662</v>
      </c>
      <c r="N18" s="208">
        <v>5</v>
      </c>
      <c r="O18" s="200"/>
      <c r="P18" s="229">
        <f t="shared" si="4"/>
        <v>0</v>
      </c>
      <c r="Q18" s="229">
        <f t="shared" si="10"/>
        <v>306.03715</v>
      </c>
      <c r="R18" s="219" t="s">
        <v>71</v>
      </c>
      <c r="S18" s="208">
        <v>50</v>
      </c>
      <c r="T18" s="200">
        <v>19.848320000000001</v>
      </c>
      <c r="U18" s="230"/>
      <c r="V18" s="160" t="s">
        <v>71</v>
      </c>
      <c r="W18" s="208"/>
      <c r="X18" s="200"/>
      <c r="Y18" s="208">
        <v>29.1</v>
      </c>
      <c r="Z18" s="268">
        <v>14.11098</v>
      </c>
      <c r="AA18" s="229">
        <f t="shared" si="16"/>
        <v>48.491340206185562</v>
      </c>
      <c r="AB18" s="208">
        <v>222.76212000000001</v>
      </c>
      <c r="AC18" s="200">
        <v>188.21847</v>
      </c>
      <c r="AD18" s="229">
        <f t="shared" si="5"/>
        <v>84.493032298309956</v>
      </c>
      <c r="AE18" s="224"/>
      <c r="AF18" s="236"/>
      <c r="AG18" s="242"/>
      <c r="AH18" s="94"/>
      <c r="AI18" s="536"/>
      <c r="AJ18" s="537"/>
      <c r="AK18" s="528"/>
      <c r="AL18" s="200"/>
      <c r="AM18" s="219" t="s">
        <v>71</v>
      </c>
      <c r="AN18" s="355">
        <f>B18+E18+H18+K18+N18+S18+Y18+AB18+AE18+AG18</f>
        <v>959.46212000000003</v>
      </c>
      <c r="AO18" s="353">
        <f t="shared" si="19"/>
        <v>629.20287999999994</v>
      </c>
      <c r="AP18" s="245">
        <f t="shared" si="11"/>
        <v>65.57870987131831</v>
      </c>
      <c r="AQ18" s="56">
        <f t="shared" si="12"/>
        <v>-330.25924000000009</v>
      </c>
      <c r="AR18" s="154" t="s">
        <v>71</v>
      </c>
      <c r="AS18" s="255">
        <v>1756</v>
      </c>
      <c r="AT18" s="58">
        <v>1611</v>
      </c>
      <c r="AU18" s="256">
        <f t="shared" si="13"/>
        <v>91.742596810933946</v>
      </c>
      <c r="AV18" s="59"/>
      <c r="AW18" s="260"/>
      <c r="AX18" s="263">
        <v>20</v>
      </c>
      <c r="AY18" s="97"/>
      <c r="AZ18" s="187">
        <f t="shared" si="18"/>
        <v>0</v>
      </c>
      <c r="BA18" s="266">
        <v>19</v>
      </c>
      <c r="BB18" s="267">
        <v>19</v>
      </c>
      <c r="BC18" s="208">
        <v>4.4000000000000004</v>
      </c>
      <c r="BD18" s="268">
        <v>2.5</v>
      </c>
      <c r="BE18" s="208">
        <v>59.4</v>
      </c>
      <c r="BF18" s="271">
        <v>54.52</v>
      </c>
      <c r="BG18" s="279"/>
      <c r="BH18" s="280"/>
      <c r="BI18" s="75"/>
      <c r="BJ18" s="219" t="s">
        <v>71</v>
      </c>
      <c r="BK18" s="279"/>
      <c r="BL18" s="280"/>
      <c r="BM18" s="279"/>
      <c r="BN18" s="280"/>
      <c r="BO18" s="279"/>
      <c r="BP18" s="280"/>
      <c r="BQ18" s="279">
        <v>1357</v>
      </c>
      <c r="BR18" s="430">
        <v>1357</v>
      </c>
      <c r="BS18" s="436">
        <v>35</v>
      </c>
      <c r="BT18" s="543">
        <v>35</v>
      </c>
      <c r="BU18" s="547">
        <v>105</v>
      </c>
      <c r="BV18" s="543"/>
      <c r="BW18" s="436"/>
      <c r="BX18" s="437"/>
      <c r="BY18" s="432">
        <f t="shared" si="14"/>
        <v>3355.8</v>
      </c>
      <c r="BZ18" s="385">
        <f t="shared" si="6"/>
        <v>3079.02</v>
      </c>
      <c r="CA18" s="292">
        <f t="shared" si="7"/>
        <v>4315.2621200000003</v>
      </c>
      <c r="CB18" s="293">
        <f t="shared" si="8"/>
        <v>3708.2228799999998</v>
      </c>
      <c r="CC18" s="386">
        <f t="shared" si="15"/>
        <v>85.932737731352447</v>
      </c>
      <c r="CD18" s="193">
        <f t="shared" si="9"/>
        <v>-607.03924000000052</v>
      </c>
      <c r="CE18" s="86"/>
      <c r="CF18" s="86"/>
      <c r="CG18" s="86"/>
      <c r="CH18" s="86"/>
      <c r="CI18" s="86"/>
      <c r="CJ18" s="86"/>
      <c r="CK18" s="86"/>
      <c r="CL18" s="86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  <c r="ALQ18" s="147"/>
      <c r="ALR18" s="147"/>
      <c r="ALS18" s="147"/>
      <c r="ALT18" s="147"/>
      <c r="ALU18" s="147"/>
      <c r="ALV18" s="147"/>
      <c r="ALW18" s="147"/>
      <c r="ALX18" s="147"/>
      <c r="ALY18" s="147"/>
      <c r="ALZ18" s="147"/>
    </row>
    <row r="19" spans="1:1014">
      <c r="A19" s="175" t="s">
        <v>72</v>
      </c>
      <c r="B19" s="199">
        <v>185</v>
      </c>
      <c r="C19" s="200">
        <v>187.79622000000001</v>
      </c>
      <c r="D19" s="52">
        <f t="shared" si="0"/>
        <v>101.51147027027028</v>
      </c>
      <c r="E19" s="208">
        <v>70</v>
      </c>
      <c r="F19" s="200">
        <v>22.146699999999999</v>
      </c>
      <c r="G19" s="229">
        <f t="shared" si="20"/>
        <v>31.638142857142853</v>
      </c>
      <c r="H19" s="208">
        <v>60</v>
      </c>
      <c r="I19" s="200">
        <v>12.178380000000001</v>
      </c>
      <c r="J19" s="229">
        <f t="shared" si="2"/>
        <v>20.2973</v>
      </c>
      <c r="K19" s="496">
        <v>895.51990000000001</v>
      </c>
      <c r="L19" s="200">
        <v>416.80376000000001</v>
      </c>
      <c r="M19" s="229">
        <f t="shared" si="3"/>
        <v>46.543215845901358</v>
      </c>
      <c r="N19" s="208">
        <v>46</v>
      </c>
      <c r="O19" s="200">
        <v>44.456069999999997</v>
      </c>
      <c r="P19" s="229">
        <f t="shared" si="4"/>
        <v>96.643630434782608</v>
      </c>
      <c r="Q19" s="229">
        <f t="shared" si="10"/>
        <v>461.25983000000002</v>
      </c>
      <c r="R19" s="219" t="s">
        <v>72</v>
      </c>
      <c r="S19" s="208"/>
      <c r="T19" s="200"/>
      <c r="U19" s="229"/>
      <c r="V19" s="160" t="s">
        <v>72</v>
      </c>
      <c r="W19" s="208"/>
      <c r="X19" s="200"/>
      <c r="Y19" s="208">
        <v>8.9</v>
      </c>
      <c r="Z19" s="268"/>
      <c r="AA19" s="229">
        <f t="shared" si="16"/>
        <v>0</v>
      </c>
      <c r="AB19" s="208">
        <v>303.83067999999997</v>
      </c>
      <c r="AC19" s="200">
        <v>240.27887999999999</v>
      </c>
      <c r="AD19" s="229">
        <f t="shared" si="5"/>
        <v>79.083152497963667</v>
      </c>
      <c r="AE19" s="224"/>
      <c r="AF19" s="236"/>
      <c r="AG19" s="242"/>
      <c r="AH19" s="94"/>
      <c r="AI19" s="536"/>
      <c r="AJ19" s="537"/>
      <c r="AK19" s="528"/>
      <c r="AL19" s="200"/>
      <c r="AM19" s="219" t="s">
        <v>72</v>
      </c>
      <c r="AN19" s="355">
        <f t="shared" si="17"/>
        <v>1569.2505800000001</v>
      </c>
      <c r="AO19" s="353">
        <f t="shared" si="19"/>
        <v>923.66000999999994</v>
      </c>
      <c r="AP19" s="245">
        <f t="shared" si="11"/>
        <v>58.859943833826712</v>
      </c>
      <c r="AQ19" s="56">
        <f t="shared" si="12"/>
        <v>-645.59057000000018</v>
      </c>
      <c r="AR19" s="154" t="s">
        <v>72</v>
      </c>
      <c r="AS19" s="255">
        <v>1246</v>
      </c>
      <c r="AT19" s="58">
        <v>1137</v>
      </c>
      <c r="AU19" s="256">
        <f t="shared" si="13"/>
        <v>91.252006420545754</v>
      </c>
      <c r="AV19" s="59"/>
      <c r="AW19" s="260"/>
      <c r="AX19" s="263"/>
      <c r="AY19" s="97"/>
      <c r="AZ19" s="187"/>
      <c r="BA19" s="266">
        <v>19</v>
      </c>
      <c r="BB19" s="267">
        <v>19</v>
      </c>
      <c r="BC19" s="208">
        <v>5.4</v>
      </c>
      <c r="BD19" s="268">
        <v>3</v>
      </c>
      <c r="BE19" s="208">
        <v>59.4</v>
      </c>
      <c r="BF19" s="271">
        <v>59.4</v>
      </c>
      <c r="BG19" s="279"/>
      <c r="BH19" s="280"/>
      <c r="BI19" s="75"/>
      <c r="BJ19" s="219" t="s">
        <v>72</v>
      </c>
      <c r="BK19" s="279"/>
      <c r="BL19" s="280"/>
      <c r="BM19" s="279"/>
      <c r="BN19" s="280"/>
      <c r="BO19" s="279"/>
      <c r="BP19" s="280"/>
      <c r="BQ19" s="279"/>
      <c r="BR19" s="430"/>
      <c r="BS19" s="436">
        <v>31</v>
      </c>
      <c r="BT19" s="543">
        <v>31</v>
      </c>
      <c r="BU19" s="547">
        <v>105</v>
      </c>
      <c r="BV19" s="543"/>
      <c r="BW19" s="436"/>
      <c r="BX19" s="437"/>
      <c r="BY19" s="432">
        <f t="shared" si="14"/>
        <v>1465.8000000000002</v>
      </c>
      <c r="BZ19" s="385">
        <f t="shared" si="6"/>
        <v>1249.4000000000001</v>
      </c>
      <c r="CA19" s="292">
        <f t="shared" si="7"/>
        <v>3035.0505800000001</v>
      </c>
      <c r="CB19" s="293">
        <f t="shared" si="8"/>
        <v>2173.0600100000001</v>
      </c>
      <c r="CC19" s="386">
        <f t="shared" si="15"/>
        <v>71.598807094674527</v>
      </c>
      <c r="CD19" s="193">
        <f t="shared" si="9"/>
        <v>-861.99056999999993</v>
      </c>
      <c r="CE19" s="86"/>
      <c r="CF19" s="86"/>
      <c r="CG19" s="86"/>
      <c r="CH19" s="86"/>
      <c r="CI19" s="86"/>
      <c r="CJ19" s="86"/>
      <c r="CK19" s="86"/>
      <c r="CL19" s="86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  <c r="ALN19" s="147"/>
      <c r="ALO19" s="147"/>
      <c r="ALP19" s="147"/>
      <c r="ALQ19" s="147"/>
      <c r="ALR19" s="147"/>
      <c r="ALS19" s="147"/>
      <c r="ALT19" s="147"/>
      <c r="ALU19" s="147"/>
      <c r="ALV19" s="147"/>
      <c r="ALW19" s="147"/>
      <c r="ALX19" s="147"/>
      <c r="ALY19" s="147"/>
      <c r="ALZ19" s="147"/>
    </row>
    <row r="20" spans="1:1014">
      <c r="A20" s="175" t="s">
        <v>73</v>
      </c>
      <c r="B20" s="199">
        <v>171</v>
      </c>
      <c r="C20" s="200">
        <v>134.71450999999999</v>
      </c>
      <c r="D20" s="52">
        <f t="shared" si="0"/>
        <v>78.780415204678349</v>
      </c>
      <c r="E20" s="208">
        <v>20</v>
      </c>
      <c r="F20" s="200">
        <v>4.7262000000000004</v>
      </c>
      <c r="G20" s="229">
        <f t="shared" si="20"/>
        <v>23.631</v>
      </c>
      <c r="H20" s="208">
        <v>132</v>
      </c>
      <c r="I20" s="200">
        <v>49.047879999999999</v>
      </c>
      <c r="J20" s="229">
        <f t="shared" si="2"/>
        <v>37.157484848484842</v>
      </c>
      <c r="K20" s="208">
        <v>574</v>
      </c>
      <c r="L20" s="200">
        <v>514.64945999999998</v>
      </c>
      <c r="M20" s="229">
        <f t="shared" si="3"/>
        <v>89.660184668989544</v>
      </c>
      <c r="N20" s="208">
        <v>19</v>
      </c>
      <c r="O20" s="200">
        <v>1.07491</v>
      </c>
      <c r="P20" s="229">
        <f t="shared" si="4"/>
        <v>5.6574210526315794</v>
      </c>
      <c r="Q20" s="229">
        <f t="shared" si="10"/>
        <v>515.72437000000002</v>
      </c>
      <c r="R20" s="219" t="s">
        <v>73</v>
      </c>
      <c r="S20" s="208">
        <v>182</v>
      </c>
      <c r="T20" s="200">
        <v>182</v>
      </c>
      <c r="U20" s="230"/>
      <c r="V20" s="160" t="s">
        <v>73</v>
      </c>
      <c r="W20" s="208"/>
      <c r="X20" s="200"/>
      <c r="Y20" s="208">
        <v>8</v>
      </c>
      <c r="Z20" s="268">
        <v>7.37</v>
      </c>
      <c r="AA20" s="229"/>
      <c r="AB20" s="208">
        <v>943.19222000000002</v>
      </c>
      <c r="AC20" s="200">
        <v>844.98063000000002</v>
      </c>
      <c r="AD20" s="229">
        <f t="shared" si="5"/>
        <v>89.587319751216782</v>
      </c>
      <c r="AE20" s="224"/>
      <c r="AF20" s="236"/>
      <c r="AG20" s="242"/>
      <c r="AH20" s="94"/>
      <c r="AI20" s="536"/>
      <c r="AJ20" s="537"/>
      <c r="AK20" s="528"/>
      <c r="AL20" s="200"/>
      <c r="AM20" s="219" t="s">
        <v>73</v>
      </c>
      <c r="AN20" s="355">
        <f t="shared" si="17"/>
        <v>2049.1922199999999</v>
      </c>
      <c r="AO20" s="353">
        <f t="shared" si="19"/>
        <v>1738.5635900000002</v>
      </c>
      <c r="AP20" s="245">
        <f t="shared" si="11"/>
        <v>84.841410826750078</v>
      </c>
      <c r="AQ20" s="56">
        <f t="shared" si="12"/>
        <v>-310.6286299999997</v>
      </c>
      <c r="AR20" s="154" t="s">
        <v>73</v>
      </c>
      <c r="AS20" s="255">
        <v>3692</v>
      </c>
      <c r="AT20" s="58">
        <v>3380</v>
      </c>
      <c r="AU20" s="256">
        <f t="shared" si="13"/>
        <v>91.549295774647888</v>
      </c>
      <c r="AV20" s="59"/>
      <c r="AW20" s="260"/>
      <c r="AX20" s="263">
        <v>51</v>
      </c>
      <c r="AY20" s="97"/>
      <c r="AZ20" s="187">
        <f t="shared" si="18"/>
        <v>0</v>
      </c>
      <c r="BA20" s="266">
        <v>46</v>
      </c>
      <c r="BB20" s="267">
        <v>46</v>
      </c>
      <c r="BC20" s="208">
        <v>10.5</v>
      </c>
      <c r="BD20" s="268">
        <v>5.95</v>
      </c>
      <c r="BE20" s="208">
        <v>148.6</v>
      </c>
      <c r="BF20" s="271">
        <v>136.49696</v>
      </c>
      <c r="BG20" s="279"/>
      <c r="BH20" s="280"/>
      <c r="BI20" s="75"/>
      <c r="BJ20" s="219" t="s">
        <v>73</v>
      </c>
      <c r="BK20" s="279"/>
      <c r="BL20" s="280"/>
      <c r="BM20" s="279"/>
      <c r="BN20" s="280"/>
      <c r="BO20" s="279"/>
      <c r="BP20" s="280"/>
      <c r="BQ20" s="279">
        <v>423</v>
      </c>
      <c r="BR20" s="430">
        <v>423</v>
      </c>
      <c r="BS20" s="436">
        <v>217</v>
      </c>
      <c r="BT20" s="543">
        <v>27</v>
      </c>
      <c r="BU20" s="547">
        <v>105</v>
      </c>
      <c r="BV20" s="543"/>
      <c r="BW20" s="436"/>
      <c r="BX20" s="437"/>
      <c r="BY20" s="432">
        <f t="shared" si="14"/>
        <v>4693.1000000000004</v>
      </c>
      <c r="BZ20" s="385">
        <f t="shared" si="6"/>
        <v>4018.4469599999998</v>
      </c>
      <c r="CA20" s="292">
        <f t="shared" si="7"/>
        <v>6742.2922200000003</v>
      </c>
      <c r="CB20" s="293">
        <f t="shared" si="8"/>
        <v>5757.01055</v>
      </c>
      <c r="CC20" s="386">
        <f t="shared" si="15"/>
        <v>85.386547514548397</v>
      </c>
      <c r="CD20" s="193">
        <f t="shared" si="9"/>
        <v>-985.2816700000003</v>
      </c>
      <c r="CE20" s="86"/>
      <c r="CF20" s="86"/>
      <c r="CG20" s="86"/>
      <c r="CH20" s="86"/>
      <c r="CI20" s="86"/>
      <c r="CJ20" s="86"/>
      <c r="CK20" s="86"/>
      <c r="CL20" s="86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  <c r="ALN20" s="147"/>
      <c r="ALO20" s="147"/>
      <c r="ALP20" s="147"/>
      <c r="ALQ20" s="147"/>
      <c r="ALR20" s="147"/>
      <c r="ALS20" s="147"/>
      <c r="ALT20" s="147"/>
      <c r="ALU20" s="147"/>
      <c r="ALV20" s="147"/>
      <c r="ALW20" s="147"/>
      <c r="ALX20" s="147"/>
      <c r="ALY20" s="147"/>
      <c r="ALZ20" s="147"/>
    </row>
    <row r="21" spans="1:1014">
      <c r="A21" s="175" t="s">
        <v>74</v>
      </c>
      <c r="B21" s="199">
        <v>182</v>
      </c>
      <c r="C21" s="200">
        <v>157.99279000000001</v>
      </c>
      <c r="D21" s="52">
        <f t="shared" si="0"/>
        <v>86.809225274725279</v>
      </c>
      <c r="E21" s="208">
        <v>151</v>
      </c>
      <c r="F21" s="200">
        <v>140.96834000000001</v>
      </c>
      <c r="G21" s="229">
        <f t="shared" si="20"/>
        <v>93.356516556291396</v>
      </c>
      <c r="H21" s="208">
        <v>51</v>
      </c>
      <c r="I21" s="200">
        <v>16.354089999999999</v>
      </c>
      <c r="J21" s="229">
        <f t="shared" si="2"/>
        <v>32.066843137254899</v>
      </c>
      <c r="K21" s="208">
        <v>80</v>
      </c>
      <c r="L21" s="200">
        <v>241.43234000000001</v>
      </c>
      <c r="M21" s="229">
        <f t="shared" si="3"/>
        <v>301.79042499999997</v>
      </c>
      <c r="N21" s="208">
        <v>238</v>
      </c>
      <c r="O21" s="200">
        <v>64.350999999999999</v>
      </c>
      <c r="P21" s="229">
        <f t="shared" si="4"/>
        <v>27.038235294117648</v>
      </c>
      <c r="Q21" s="229">
        <f t="shared" si="10"/>
        <v>305.78334000000001</v>
      </c>
      <c r="R21" s="219" t="s">
        <v>74</v>
      </c>
      <c r="S21" s="208"/>
      <c r="T21" s="200"/>
      <c r="U21" s="230"/>
      <c r="V21" s="160" t="s">
        <v>74</v>
      </c>
      <c r="W21" s="208"/>
      <c r="X21" s="200"/>
      <c r="Y21" s="208">
        <v>2</v>
      </c>
      <c r="Z21" s="268"/>
      <c r="AA21" s="229">
        <f t="shared" si="16"/>
        <v>0</v>
      </c>
      <c r="AB21" s="208">
        <v>165.39391000000001</v>
      </c>
      <c r="AC21" s="200">
        <v>148.17188999999999</v>
      </c>
      <c r="AD21" s="229">
        <f t="shared" si="5"/>
        <v>89.587270776777686</v>
      </c>
      <c r="AE21" s="224"/>
      <c r="AF21" s="236"/>
      <c r="AG21" s="242"/>
      <c r="AH21" s="94"/>
      <c r="AI21" s="536"/>
      <c r="AJ21" s="537"/>
      <c r="AK21" s="528"/>
      <c r="AL21" s="200"/>
      <c r="AM21" s="219" t="s">
        <v>74</v>
      </c>
      <c r="AN21" s="355">
        <f t="shared" si="17"/>
        <v>869.39391000000001</v>
      </c>
      <c r="AO21" s="353">
        <f t="shared" si="19"/>
        <v>769.27044999999998</v>
      </c>
      <c r="AP21" s="245">
        <f t="shared" si="11"/>
        <v>88.483533315755565</v>
      </c>
      <c r="AQ21" s="56">
        <f t="shared" si="12"/>
        <v>-100.12346000000002</v>
      </c>
      <c r="AR21" s="154" t="s">
        <v>74</v>
      </c>
      <c r="AS21" s="255">
        <v>799</v>
      </c>
      <c r="AT21" s="58">
        <v>734</v>
      </c>
      <c r="AU21" s="256">
        <f t="shared" si="13"/>
        <v>91.864831038798499</v>
      </c>
      <c r="AV21" s="59"/>
      <c r="AW21" s="260"/>
      <c r="AX21" s="263"/>
      <c r="AY21" s="97"/>
      <c r="AZ21" s="187"/>
      <c r="BA21" s="266">
        <v>11</v>
      </c>
      <c r="BB21" s="267">
        <v>11</v>
      </c>
      <c r="BC21" s="208">
        <v>2.2999999999999998</v>
      </c>
      <c r="BD21" s="268">
        <v>1.3</v>
      </c>
      <c r="BE21" s="208">
        <v>59.4</v>
      </c>
      <c r="BF21" s="271">
        <v>59.4</v>
      </c>
      <c r="BG21" s="279"/>
      <c r="BH21" s="280"/>
      <c r="BI21" s="75"/>
      <c r="BJ21" s="219" t="s">
        <v>74</v>
      </c>
      <c r="BK21" s="279"/>
      <c r="BL21" s="280"/>
      <c r="BM21" s="279"/>
      <c r="BN21" s="280"/>
      <c r="BO21" s="279"/>
      <c r="BP21" s="280"/>
      <c r="BQ21" s="279"/>
      <c r="BR21" s="430"/>
      <c r="BS21" s="436">
        <v>225</v>
      </c>
      <c r="BT21" s="543">
        <v>225</v>
      </c>
      <c r="BU21" s="547">
        <v>105</v>
      </c>
      <c r="BV21" s="543"/>
      <c r="BW21" s="436">
        <v>36</v>
      </c>
      <c r="BX21" s="437"/>
      <c r="BY21" s="432">
        <f t="shared" si="14"/>
        <v>1237.6999999999998</v>
      </c>
      <c r="BZ21" s="385">
        <f t="shared" si="6"/>
        <v>1030.6999999999998</v>
      </c>
      <c r="CA21" s="292">
        <f t="shared" si="7"/>
        <v>2107.0939099999996</v>
      </c>
      <c r="CB21" s="293">
        <f t="shared" si="8"/>
        <v>1799.9704499999998</v>
      </c>
      <c r="CC21" s="386">
        <f t="shared" si="15"/>
        <v>85.424310775023798</v>
      </c>
      <c r="CD21" s="193">
        <f t="shared" si="9"/>
        <v>-307.1234599999998</v>
      </c>
      <c r="CE21" s="86"/>
      <c r="CF21" s="86"/>
      <c r="CG21" s="86"/>
      <c r="CH21" s="86"/>
      <c r="CI21" s="86"/>
      <c r="CJ21" s="86"/>
      <c r="CK21" s="86"/>
      <c r="CL21" s="86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  <c r="ALN21" s="147"/>
      <c r="ALO21" s="147"/>
      <c r="ALP21" s="147"/>
      <c r="ALQ21" s="147"/>
      <c r="ALR21" s="147"/>
      <c r="ALS21" s="147"/>
      <c r="ALT21" s="147"/>
      <c r="ALU21" s="147"/>
      <c r="ALV21" s="147"/>
      <c r="ALW21" s="147"/>
      <c r="ALX21" s="147"/>
      <c r="ALY21" s="147"/>
      <c r="ALZ21" s="147"/>
    </row>
    <row r="22" spans="1:1014" ht="12" thickBot="1">
      <c r="A22" s="178" t="s">
        <v>75</v>
      </c>
      <c r="B22" s="201">
        <v>155.86238</v>
      </c>
      <c r="C22" s="202">
        <v>105.88441</v>
      </c>
      <c r="D22" s="391">
        <f t="shared" si="0"/>
        <v>67.934552263349246</v>
      </c>
      <c r="E22" s="210">
        <v>14</v>
      </c>
      <c r="F22" s="202">
        <v>87.374409999999997</v>
      </c>
      <c r="G22" s="356">
        <f t="shared" si="20"/>
        <v>624.10292857142849</v>
      </c>
      <c r="H22" s="210">
        <v>54</v>
      </c>
      <c r="I22" s="202">
        <v>47.759259999999998</v>
      </c>
      <c r="J22" s="356">
        <f t="shared" si="2"/>
        <v>88.443074074074062</v>
      </c>
      <c r="K22" s="216">
        <v>281</v>
      </c>
      <c r="L22" s="348">
        <v>193.32562999999999</v>
      </c>
      <c r="M22" s="356">
        <f t="shared" si="3"/>
        <v>68.799156583629895</v>
      </c>
      <c r="N22" s="216">
        <v>1</v>
      </c>
      <c r="O22" s="348">
        <v>1.9640000000000001E-2</v>
      </c>
      <c r="P22" s="356">
        <f t="shared" si="4"/>
        <v>1.9640000000000002</v>
      </c>
      <c r="Q22" s="356">
        <f t="shared" si="10"/>
        <v>193.34527</v>
      </c>
      <c r="R22" s="220" t="s">
        <v>75</v>
      </c>
      <c r="S22" s="216"/>
      <c r="T22" s="349"/>
      <c r="U22" s="392"/>
      <c r="V22" s="163" t="s">
        <v>75</v>
      </c>
      <c r="W22" s="216"/>
      <c r="X22" s="349"/>
      <c r="Y22" s="232">
        <v>10</v>
      </c>
      <c r="Z22" s="351"/>
      <c r="AA22" s="229">
        <f t="shared" si="16"/>
        <v>0</v>
      </c>
      <c r="AB22" s="232">
        <v>259.26611000000003</v>
      </c>
      <c r="AC22" s="349">
        <v>232.26961</v>
      </c>
      <c r="AD22" s="356">
        <f t="shared" si="5"/>
        <v>89.587339432832152</v>
      </c>
      <c r="AE22" s="237"/>
      <c r="AF22" s="238"/>
      <c r="AG22" s="393"/>
      <c r="AH22" s="525"/>
      <c r="AI22" s="538"/>
      <c r="AJ22" s="539"/>
      <c r="AK22" s="529"/>
      <c r="AL22" s="348"/>
      <c r="AM22" s="220" t="s">
        <v>75</v>
      </c>
      <c r="AN22" s="394">
        <f t="shared" si="17"/>
        <v>775.12849000000006</v>
      </c>
      <c r="AO22" s="353">
        <f t="shared" si="19"/>
        <v>666.63295999999991</v>
      </c>
      <c r="AP22" s="468">
        <f t="shared" si="11"/>
        <v>86.002897403500143</v>
      </c>
      <c r="AQ22" s="95">
        <f t="shared" si="12"/>
        <v>-108.49553000000014</v>
      </c>
      <c r="AR22" s="395" t="s">
        <v>75</v>
      </c>
      <c r="AS22" s="257">
        <v>1843</v>
      </c>
      <c r="AT22" s="122">
        <v>1674</v>
      </c>
      <c r="AU22" s="396">
        <f t="shared" si="13"/>
        <v>90.830168204015195</v>
      </c>
      <c r="AV22" s="397"/>
      <c r="AW22" s="398"/>
      <c r="AX22" s="264">
        <v>16</v>
      </c>
      <c r="AY22" s="126"/>
      <c r="AZ22" s="399">
        <f t="shared" si="18"/>
        <v>0</v>
      </c>
      <c r="BA22" s="400">
        <v>20</v>
      </c>
      <c r="BB22" s="401">
        <v>20</v>
      </c>
      <c r="BC22" s="210">
        <v>3.9</v>
      </c>
      <c r="BD22" s="269">
        <v>2.2000000000000002</v>
      </c>
      <c r="BE22" s="210">
        <v>59.4</v>
      </c>
      <c r="BF22" s="269">
        <v>59.4</v>
      </c>
      <c r="BG22" s="275"/>
      <c r="BH22" s="276"/>
      <c r="BI22" s="101"/>
      <c r="BJ22" s="220" t="s">
        <v>75</v>
      </c>
      <c r="BK22" s="275"/>
      <c r="BL22" s="276"/>
      <c r="BM22" s="275"/>
      <c r="BN22" s="276"/>
      <c r="BO22" s="275"/>
      <c r="BP22" s="276"/>
      <c r="BQ22" s="275"/>
      <c r="BR22" s="431"/>
      <c r="BS22" s="441">
        <v>37</v>
      </c>
      <c r="BT22" s="544">
        <v>27</v>
      </c>
      <c r="BU22" s="548">
        <v>105</v>
      </c>
      <c r="BV22" s="544"/>
      <c r="BW22" s="552"/>
      <c r="BX22" s="553"/>
      <c r="BY22" s="432">
        <f t="shared" si="14"/>
        <v>2084.3000000000002</v>
      </c>
      <c r="BZ22" s="385">
        <f t="shared" si="6"/>
        <v>1782.6000000000001</v>
      </c>
      <c r="CA22" s="402">
        <f t="shared" si="7"/>
        <v>2859.4284900000002</v>
      </c>
      <c r="CB22" s="403">
        <f t="shared" si="8"/>
        <v>2449.2329600000003</v>
      </c>
      <c r="CC22" s="498">
        <f t="shared" si="15"/>
        <v>85.654632335288795</v>
      </c>
      <c r="CD22" s="404">
        <f t="shared" si="9"/>
        <v>-410.19552999999996</v>
      </c>
      <c r="CE22" s="86"/>
      <c r="CF22" s="86"/>
      <c r="CG22" s="86"/>
      <c r="CH22" s="86"/>
      <c r="CI22" s="86"/>
      <c r="CJ22" s="86"/>
      <c r="CK22" s="86"/>
      <c r="CL22" s="86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  <c r="ALN22" s="147"/>
      <c r="ALO22" s="147"/>
      <c r="ALP22" s="147"/>
      <c r="ALQ22" s="147"/>
      <c r="ALR22" s="147"/>
      <c r="ALS22" s="147"/>
      <c r="ALT22" s="147"/>
      <c r="ALU22" s="147"/>
      <c r="ALV22" s="147"/>
      <c r="ALW22" s="147"/>
      <c r="ALX22" s="147"/>
      <c r="ALY22" s="147"/>
      <c r="ALZ22" s="147"/>
    </row>
    <row r="23" spans="1:1014" ht="12" thickBot="1">
      <c r="A23" s="405" t="s">
        <v>16</v>
      </c>
      <c r="B23" s="406">
        <f>SUM(B9:B22)</f>
        <v>8273.6697800000002</v>
      </c>
      <c r="C23" s="406">
        <f>SUM(C9:C22)</f>
        <v>7315.83763</v>
      </c>
      <c r="D23" s="408">
        <f t="shared" si="0"/>
        <v>88.423128122476257</v>
      </c>
      <c r="E23" s="409">
        <f>SUM(E9:E22)</f>
        <v>768.38743999999997</v>
      </c>
      <c r="F23" s="407">
        <f>SUM(F9:F22)</f>
        <v>798.69112999999993</v>
      </c>
      <c r="G23" s="410">
        <f t="shared" si="20"/>
        <v>103.94380340209621</v>
      </c>
      <c r="H23" s="411">
        <f>SUM(H9:H22)</f>
        <v>1129.4411500000001</v>
      </c>
      <c r="I23" s="407">
        <f>SUM(I9:I22)</f>
        <v>598.05154000000005</v>
      </c>
      <c r="J23" s="410">
        <f t="shared" si="2"/>
        <v>52.951102410249526</v>
      </c>
      <c r="K23" s="409">
        <f>SUM(K9:K22)</f>
        <v>7230.4049000000005</v>
      </c>
      <c r="L23" s="407">
        <f>SUM(L9:L22)</f>
        <v>5477.0132199999998</v>
      </c>
      <c r="M23" s="410">
        <f t="shared" si="3"/>
        <v>75.749744250145653</v>
      </c>
      <c r="N23" s="409">
        <f>SUM(N9:N22)</f>
        <v>1177</v>
      </c>
      <c r="O23" s="407">
        <f>SUM(O9:O22)</f>
        <v>1067.3265200000001</v>
      </c>
      <c r="P23" s="410">
        <f t="shared" si="4"/>
        <v>90.681947323704335</v>
      </c>
      <c r="Q23" s="452">
        <f t="shared" si="10"/>
        <v>6544.3397399999994</v>
      </c>
      <c r="R23" s="360" t="s">
        <v>16</v>
      </c>
      <c r="S23" s="406">
        <f>SUM(S9:S22)</f>
        <v>3002.28899</v>
      </c>
      <c r="T23" s="407">
        <f>SUM(T9:T22)</f>
        <v>3764.3690299999998</v>
      </c>
      <c r="U23" s="410"/>
      <c r="V23" s="412">
        <f>SUM(V9:V22)</f>
        <v>0</v>
      </c>
      <c r="W23" s="406">
        <f>SUM(W9:W22)</f>
        <v>376.28748999999999</v>
      </c>
      <c r="X23" s="407">
        <f>SUM(X9:X22)</f>
        <v>305.75748999999996</v>
      </c>
      <c r="Y23" s="409">
        <f>SUM(Y9:Y22)</f>
        <v>114.60000000000001</v>
      </c>
      <c r="Z23" s="407">
        <f>SUM(Z9:Z22)</f>
        <v>75.970980000000012</v>
      </c>
      <c r="AA23" s="410">
        <f>Z23/Y23*100</f>
        <v>66.292303664921477</v>
      </c>
      <c r="AB23" s="406">
        <f>SUM(AB9:AB22)</f>
        <v>8606.0522999999994</v>
      </c>
      <c r="AC23" s="407">
        <f>SUM(AC9:AC22)</f>
        <v>7432.6259700000001</v>
      </c>
      <c r="AD23" s="410">
        <f t="shared" si="5"/>
        <v>86.365103428432576</v>
      </c>
      <c r="AE23" s="411">
        <f t="shared" ref="AE23:AO23" si="21">SUM(AE9:AE22)</f>
        <v>0</v>
      </c>
      <c r="AF23" s="413">
        <f t="shared" si="21"/>
        <v>62.699999999999996</v>
      </c>
      <c r="AG23" s="420">
        <f t="shared" si="21"/>
        <v>100</v>
      </c>
      <c r="AH23" s="407">
        <f t="shared" si="21"/>
        <v>213.73539000000002</v>
      </c>
      <c r="AI23" s="414">
        <f t="shared" si="21"/>
        <v>0</v>
      </c>
      <c r="AJ23" s="407">
        <f t="shared" si="21"/>
        <v>49.440460000000002</v>
      </c>
      <c r="AK23" s="420">
        <f t="shared" si="21"/>
        <v>0</v>
      </c>
      <c r="AL23" s="407">
        <f t="shared" si="21"/>
        <v>35.314</v>
      </c>
      <c r="AM23" s="360" t="s">
        <v>16</v>
      </c>
      <c r="AN23" s="415">
        <f t="shared" si="21"/>
        <v>30778.132049999997</v>
      </c>
      <c r="AO23" s="416">
        <f t="shared" si="21"/>
        <v>27196.833360000001</v>
      </c>
      <c r="AP23" s="469">
        <f t="shared" si="11"/>
        <v>88.364145412781809</v>
      </c>
      <c r="AQ23" s="470">
        <f t="shared" si="12"/>
        <v>-3581.298689999996</v>
      </c>
      <c r="AR23" s="412">
        <f>SUM(AR9:AR22)</f>
        <v>0</v>
      </c>
      <c r="AS23" s="420">
        <f>SUM(AS9:AS22)</f>
        <v>33743</v>
      </c>
      <c r="AT23" s="421">
        <f>SUM(AT9:AT22)</f>
        <v>30932</v>
      </c>
      <c r="AU23" s="422">
        <v>100</v>
      </c>
      <c r="AV23" s="423">
        <f>SUM(AV9:AV22)</f>
        <v>0</v>
      </c>
      <c r="AW23" s="419">
        <f>SUM(AW9:AW22)</f>
        <v>0</v>
      </c>
      <c r="AX23" s="411">
        <f>SUM(AX9:AX22)</f>
        <v>200</v>
      </c>
      <c r="AY23" s="424">
        <f>SUM(AY9:AY22)</f>
        <v>0</v>
      </c>
      <c r="AZ23" s="425">
        <f t="shared" si="18"/>
        <v>0</v>
      </c>
      <c r="BA23" s="411">
        <f t="shared" ref="BA23:BH23" si="22">SUM(BA9:BA22)</f>
        <v>1144.5</v>
      </c>
      <c r="BB23" s="414">
        <f t="shared" si="22"/>
        <v>1144.5</v>
      </c>
      <c r="BC23" s="411">
        <f t="shared" si="22"/>
        <v>72.7</v>
      </c>
      <c r="BD23" s="541">
        <f t="shared" si="22"/>
        <v>40.950000000000003</v>
      </c>
      <c r="BE23" s="515">
        <f t="shared" si="22"/>
        <v>1248.2</v>
      </c>
      <c r="BF23" s="407">
        <f t="shared" si="22"/>
        <v>1226.21253</v>
      </c>
      <c r="BG23" s="411">
        <f t="shared" si="22"/>
        <v>3276</v>
      </c>
      <c r="BH23" s="414">
        <f t="shared" si="22"/>
        <v>3276</v>
      </c>
      <c r="BI23" s="426"/>
      <c r="BJ23" s="360" t="s">
        <v>16</v>
      </c>
      <c r="BK23" s="411">
        <f t="shared" ref="BK23:CB23" si="23">SUM(BK9:BK22)</f>
        <v>27</v>
      </c>
      <c r="BL23" s="414">
        <f t="shared" si="23"/>
        <v>0</v>
      </c>
      <c r="BM23" s="411">
        <f t="shared" si="23"/>
        <v>448</v>
      </c>
      <c r="BN23" s="414">
        <f t="shared" si="23"/>
        <v>0</v>
      </c>
      <c r="BO23" s="411">
        <f t="shared" si="23"/>
        <v>1504</v>
      </c>
      <c r="BP23" s="414">
        <f t="shared" si="23"/>
        <v>1504</v>
      </c>
      <c r="BQ23" s="411">
        <f t="shared" si="23"/>
        <v>2097</v>
      </c>
      <c r="BR23" s="434">
        <f t="shared" si="23"/>
        <v>2097</v>
      </c>
      <c r="BS23" s="411">
        <f t="shared" si="23"/>
        <v>1330</v>
      </c>
      <c r="BT23" s="428">
        <f t="shared" si="23"/>
        <v>840</v>
      </c>
      <c r="BU23" s="428">
        <f t="shared" si="23"/>
        <v>1470</v>
      </c>
      <c r="BV23" s="428">
        <f t="shared" si="23"/>
        <v>0</v>
      </c>
      <c r="BW23" s="428">
        <f t="shared" si="23"/>
        <v>36</v>
      </c>
      <c r="BX23" s="428">
        <f t="shared" si="23"/>
        <v>0</v>
      </c>
      <c r="BY23" s="423">
        <f t="shared" si="23"/>
        <v>46596.400000000009</v>
      </c>
      <c r="BZ23" s="407">
        <f t="shared" si="23"/>
        <v>41060.662530000001</v>
      </c>
      <c r="CA23" s="450">
        <f t="shared" si="23"/>
        <v>77374.532050000009</v>
      </c>
      <c r="CB23" s="451">
        <f t="shared" si="23"/>
        <v>68257.495889999991</v>
      </c>
      <c r="CC23" s="499">
        <f>CB23/CA23*100</f>
        <v>88.217006399329804</v>
      </c>
      <c r="CD23" s="497">
        <f>SUM(CD9:CD22)</f>
        <v>-9117.0361599999997</v>
      </c>
      <c r="CE23" s="86"/>
      <c r="CF23" s="86"/>
      <c r="CG23" s="86"/>
      <c r="CH23" s="86"/>
      <c r="CI23" s="86"/>
      <c r="CJ23" s="86"/>
      <c r="CK23" s="86"/>
      <c r="CL23" s="86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  <c r="ALQ23" s="147"/>
      <c r="ALR23" s="147"/>
      <c r="ALS23" s="147"/>
      <c r="ALT23" s="147"/>
      <c r="ALU23" s="147"/>
      <c r="ALV23" s="147"/>
      <c r="ALW23" s="147"/>
      <c r="ALX23" s="147"/>
      <c r="ALY23" s="147"/>
      <c r="ALZ23" s="147"/>
    </row>
    <row r="24" spans="1:1014">
      <c r="AO24" s="164"/>
      <c r="CA24" s="165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  <c r="ALQ24" s="147"/>
      <c r="ALR24" s="147"/>
      <c r="ALS24" s="147"/>
      <c r="ALT24" s="147"/>
      <c r="ALU24" s="147"/>
      <c r="ALV24" s="147"/>
      <c r="ALW24" s="147"/>
      <c r="ALX24" s="147"/>
      <c r="ALY24" s="147"/>
      <c r="ALZ24" s="147"/>
    </row>
    <row r="25" spans="1:1014">
      <c r="D25" s="166"/>
      <c r="E25" s="166"/>
      <c r="F25" s="166"/>
      <c r="G25" s="166"/>
      <c r="AN25" s="164"/>
      <c r="AO25" s="165"/>
      <c r="CA25" s="141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  <c r="ALQ25" s="147"/>
      <c r="ALR25" s="147"/>
      <c r="ALS25" s="147"/>
      <c r="ALT25" s="147"/>
      <c r="ALU25" s="147"/>
      <c r="ALV25" s="147"/>
      <c r="ALW25" s="147"/>
      <c r="ALX25" s="147"/>
      <c r="ALY25" s="147"/>
      <c r="ALZ25" s="147"/>
    </row>
    <row r="26" spans="1:1014" ht="12.75">
      <c r="A26" s="1" t="s">
        <v>76</v>
      </c>
      <c r="C26" s="16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  <c r="ALQ26" s="147"/>
      <c r="ALR26" s="147"/>
      <c r="ALS26" s="147"/>
      <c r="ALT26" s="147"/>
      <c r="ALU26" s="147"/>
      <c r="ALV26" s="147"/>
      <c r="ALW26" s="147"/>
      <c r="ALX26" s="147"/>
      <c r="ALY26" s="147"/>
      <c r="ALZ26" s="147"/>
    </row>
    <row r="27" spans="1:1014">
      <c r="B27" s="168"/>
      <c r="C27" s="168"/>
      <c r="E27" s="165"/>
      <c r="H27" s="168"/>
      <c r="I27" s="168"/>
      <c r="N27" s="168"/>
      <c r="O27" s="168"/>
      <c r="S27" s="168"/>
      <c r="W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O27" s="168"/>
      <c r="AP27" s="168"/>
      <c r="AW27" s="168"/>
      <c r="AX27" s="168"/>
      <c r="AY27" s="168"/>
      <c r="AZ27" s="168"/>
      <c r="BA27" s="168"/>
      <c r="BB27" s="168"/>
      <c r="BD27" s="168"/>
      <c r="BE27" s="168"/>
      <c r="BF27" s="168"/>
      <c r="BG27" s="168"/>
      <c r="BH27" s="168"/>
      <c r="BI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  <c r="ALQ27" s="147"/>
      <c r="ALR27" s="147"/>
      <c r="ALS27" s="147"/>
      <c r="ALT27" s="147"/>
      <c r="ALU27" s="147"/>
      <c r="ALV27" s="147"/>
      <c r="ALW27" s="147"/>
      <c r="ALX27" s="147"/>
      <c r="ALY27" s="147"/>
      <c r="ALZ27" s="147"/>
    </row>
    <row r="28" spans="1:1014">
      <c r="C28" s="164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  <c r="ALQ28" s="147"/>
      <c r="ALR28" s="147"/>
      <c r="ALS28" s="147"/>
      <c r="ALT28" s="147"/>
      <c r="ALU28" s="147"/>
      <c r="ALV28" s="147"/>
      <c r="ALW28" s="147"/>
      <c r="ALX28" s="147"/>
      <c r="ALY28" s="147"/>
      <c r="ALZ28" s="147"/>
    </row>
    <row r="29" spans="1:1014">
      <c r="C29" s="164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  <c r="ALQ29" s="147"/>
      <c r="ALR29" s="147"/>
      <c r="ALS29" s="147"/>
      <c r="ALT29" s="147"/>
      <c r="ALU29" s="147"/>
      <c r="ALV29" s="147"/>
      <c r="ALW29" s="147"/>
      <c r="ALX29" s="147"/>
      <c r="ALY29" s="147"/>
      <c r="ALZ29" s="147"/>
    </row>
    <row r="30" spans="1:1014">
      <c r="C30" s="164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  <c r="ALQ30" s="147"/>
      <c r="ALR30" s="147"/>
      <c r="ALS30" s="147"/>
      <c r="ALT30" s="147"/>
      <c r="ALU30" s="147"/>
      <c r="ALV30" s="147"/>
      <c r="ALW30" s="147"/>
      <c r="ALX30" s="147"/>
      <c r="ALY30" s="147"/>
      <c r="ALZ30" s="147"/>
    </row>
    <row r="31" spans="1:1014">
      <c r="C31" s="164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  <c r="ALQ31" s="147"/>
      <c r="ALR31" s="147"/>
      <c r="ALS31" s="147"/>
      <c r="ALT31" s="147"/>
      <c r="ALU31" s="147"/>
      <c r="ALV31" s="147"/>
      <c r="ALW31" s="147"/>
      <c r="ALX31" s="147"/>
      <c r="ALY31" s="147"/>
      <c r="ALZ31" s="147"/>
    </row>
    <row r="32" spans="1:1014">
      <c r="C32" s="164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  <c r="ALN32" s="147"/>
      <c r="ALO32" s="147"/>
      <c r="ALP32" s="147"/>
      <c r="ALQ32" s="147"/>
      <c r="ALR32" s="147"/>
      <c r="ALS32" s="147"/>
      <c r="ALT32" s="147"/>
      <c r="ALU32" s="147"/>
      <c r="ALV32" s="147"/>
      <c r="ALW32" s="147"/>
      <c r="ALX32" s="147"/>
      <c r="ALY32" s="147"/>
      <c r="ALZ32" s="147"/>
    </row>
    <row r="33" spans="3:3" s="147" customFormat="1">
      <c r="C33" s="164"/>
    </row>
    <row r="34" spans="3:3" s="147" customFormat="1">
      <c r="C34" s="164"/>
    </row>
    <row r="35" spans="3:3" s="147" customFormat="1">
      <c r="C35" s="164"/>
    </row>
    <row r="36" spans="3:3" s="147" customFormat="1">
      <c r="C36" s="164"/>
    </row>
    <row r="37" spans="3:3" s="147" customFormat="1">
      <c r="C37" s="164"/>
    </row>
    <row r="38" spans="3:3" s="147" customFormat="1">
      <c r="C38" s="164"/>
    </row>
    <row r="39" spans="3:3" s="147" customFormat="1">
      <c r="C39" s="164"/>
    </row>
    <row r="40" spans="3:3" s="147" customFormat="1">
      <c r="C40" s="164"/>
    </row>
    <row r="41" spans="3:3" s="147" customFormat="1">
      <c r="C41" s="164"/>
    </row>
    <row r="42" spans="3:3" s="147" customFormat="1">
      <c r="C42" s="164"/>
    </row>
    <row r="43" spans="3:3" s="147" customFormat="1">
      <c r="C43" s="169"/>
    </row>
  </sheetData>
  <mergeCells count="38">
    <mergeCell ref="BM6:BN7"/>
    <mergeCell ref="AG6:AH7"/>
    <mergeCell ref="AK6:AL7"/>
    <mergeCell ref="AR6:AR7"/>
    <mergeCell ref="AS6:AU7"/>
    <mergeCell ref="AV6:AW7"/>
    <mergeCell ref="BC6:BD7"/>
    <mergeCell ref="BE6:BF7"/>
    <mergeCell ref="BG6:BH7"/>
    <mergeCell ref="BK6:BL7"/>
    <mergeCell ref="AX6:AZ7"/>
    <mergeCell ref="BA6:BB7"/>
    <mergeCell ref="B7:C7"/>
    <mergeCell ref="E7:F7"/>
    <mergeCell ref="AE6:AF6"/>
    <mergeCell ref="AE7:AF7"/>
    <mergeCell ref="AI6:AJ7"/>
    <mergeCell ref="H7:I7"/>
    <mergeCell ref="K7:L7"/>
    <mergeCell ref="N7:O7"/>
    <mergeCell ref="S7:T7"/>
    <mergeCell ref="AB7:AC7"/>
    <mergeCell ref="BU6:BV7"/>
    <mergeCell ref="BW6:BX7"/>
    <mergeCell ref="A4:CC4"/>
    <mergeCell ref="B6:C6"/>
    <mergeCell ref="E6:F6"/>
    <mergeCell ref="H6:I6"/>
    <mergeCell ref="K6:L6"/>
    <mergeCell ref="N6:O6"/>
    <mergeCell ref="S6:T6"/>
    <mergeCell ref="W6:X7"/>
    <mergeCell ref="Y6:Z7"/>
    <mergeCell ref="AB6:AC6"/>
    <mergeCell ref="BO6:BP7"/>
    <mergeCell ref="BQ6:BR7"/>
    <mergeCell ref="BS6:BT7"/>
    <mergeCell ref="BY6:BZ7"/>
  </mergeCells>
  <pageMargins left="0.23622047244094491" right="0.23622047244094491" top="0.74803149606299213" bottom="0.74803149606299213" header="0.31496062992125984" footer="0.31496062992125984"/>
  <pageSetup paperSize="9" scale="9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IW43"/>
  <sheetViews>
    <sheetView workbookViewId="0">
      <selection activeCell="E9" sqref="E9:E22"/>
    </sheetView>
  </sheetViews>
  <sheetFormatPr defaultRowHeight="11.25"/>
  <cols>
    <col min="1" max="1" width="17.125" style="146" customWidth="1"/>
    <col min="2" max="2" width="11.125" style="146" customWidth="1"/>
    <col min="3" max="3" width="10.75" style="146" customWidth="1"/>
    <col min="4" max="12" width="12.125" style="146" customWidth="1"/>
    <col min="13" max="13" width="12.5" style="146" customWidth="1"/>
    <col min="14" max="933" width="8.5" style="146" customWidth="1"/>
    <col min="934" max="934" width="9" style="147" customWidth="1"/>
    <col min="935" max="16384" width="9" style="147"/>
  </cols>
  <sheetData>
    <row r="1" spans="1:933"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</row>
    <row r="2" spans="1:933"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</row>
    <row r="3" spans="1:933"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47"/>
      <c r="BY3" s="147"/>
      <c r="BZ3" s="147"/>
      <c r="CA3" s="147"/>
      <c r="CB3" s="147"/>
      <c r="CC3" s="147"/>
      <c r="CD3" s="147"/>
      <c r="CE3" s="147"/>
      <c r="CF3" s="147"/>
      <c r="CG3" s="147"/>
      <c r="CH3" s="147"/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</row>
    <row r="4" spans="1:933" ht="14.25">
      <c r="A4" s="682" t="s">
        <v>111</v>
      </c>
      <c r="B4" s="682"/>
      <c r="C4" s="682"/>
      <c r="D4" s="732"/>
      <c r="E4" s="732"/>
      <c r="F4" s="732"/>
      <c r="G4" s="732"/>
      <c r="H4" s="732"/>
      <c r="I4" s="732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  <c r="BI4" s="147"/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7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</row>
    <row r="5" spans="1:933" ht="12" thickBot="1">
      <c r="A5" s="554"/>
      <c r="B5" s="554"/>
      <c r="C5" s="554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</row>
    <row r="6" spans="1:933" s="150" customFormat="1" ht="21.75" customHeight="1">
      <c r="A6" s="170" t="s">
        <v>1</v>
      </c>
      <c r="B6" s="674" t="s">
        <v>24</v>
      </c>
      <c r="C6" s="670"/>
      <c r="D6" s="565"/>
      <c r="E6" s="733" t="s">
        <v>117</v>
      </c>
      <c r="F6" s="149"/>
      <c r="G6" s="149"/>
      <c r="H6" s="149"/>
      <c r="I6" s="149"/>
      <c r="J6" s="147"/>
      <c r="K6" s="147"/>
      <c r="L6" s="147"/>
      <c r="M6" s="147"/>
      <c r="N6" s="147"/>
      <c r="O6" s="147"/>
      <c r="P6" s="147"/>
      <c r="Q6" s="147"/>
      <c r="R6" s="147"/>
    </row>
    <row r="7" spans="1:933" s="150" customFormat="1" ht="12" customHeight="1" thickBot="1">
      <c r="A7" s="173"/>
      <c r="B7" s="701"/>
      <c r="C7" s="709"/>
      <c r="D7" s="567"/>
      <c r="E7" s="734"/>
      <c r="F7" s="149"/>
      <c r="G7" s="149"/>
      <c r="H7" s="149"/>
      <c r="I7" s="149"/>
      <c r="J7" s="147"/>
      <c r="K7" s="147"/>
      <c r="L7" s="147"/>
      <c r="M7" s="147"/>
      <c r="N7" s="147"/>
      <c r="O7" s="147"/>
      <c r="P7" s="147"/>
      <c r="Q7" s="147"/>
      <c r="R7" s="147"/>
    </row>
    <row r="8" spans="1:933" s="150" customFormat="1" ht="12" thickBot="1">
      <c r="A8" s="175"/>
      <c r="B8" s="370" t="s">
        <v>56</v>
      </c>
      <c r="C8" s="362" t="s">
        <v>115</v>
      </c>
      <c r="D8" s="568" t="s">
        <v>116</v>
      </c>
      <c r="E8" s="734"/>
      <c r="J8" s="147"/>
      <c r="K8" s="147"/>
      <c r="L8" s="147"/>
      <c r="M8" s="147"/>
      <c r="N8" s="147"/>
      <c r="O8" s="147"/>
      <c r="P8" s="147"/>
      <c r="Q8" s="147"/>
      <c r="R8" s="147"/>
    </row>
    <row r="9" spans="1:933">
      <c r="A9" s="173" t="s">
        <v>59</v>
      </c>
      <c r="B9" s="207">
        <v>297.60000000000002</v>
      </c>
      <c r="C9" s="562">
        <v>297.60000000000002</v>
      </c>
      <c r="D9" s="569">
        <v>331.8</v>
      </c>
      <c r="E9" s="564">
        <f>D9-B9</f>
        <v>34.199999999999989</v>
      </c>
      <c r="F9" s="86"/>
      <c r="G9" s="86"/>
      <c r="H9" s="86"/>
      <c r="I9" s="86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</row>
    <row r="10" spans="1:933">
      <c r="A10" s="175" t="s">
        <v>61</v>
      </c>
      <c r="B10" s="208">
        <v>59.4</v>
      </c>
      <c r="C10" s="563">
        <v>59.4</v>
      </c>
      <c r="D10" s="570">
        <v>66.3</v>
      </c>
      <c r="E10" s="564">
        <f t="shared" ref="E10:E22" si="0">D10-B10</f>
        <v>6.8999999999999986</v>
      </c>
      <c r="F10" s="86"/>
      <c r="G10" s="86"/>
      <c r="H10" s="86"/>
      <c r="I10" s="86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</row>
    <row r="11" spans="1:933">
      <c r="A11" s="175" t="s">
        <v>62</v>
      </c>
      <c r="B11" s="210">
        <v>59.4</v>
      </c>
      <c r="C11" s="563">
        <v>54.395569999999999</v>
      </c>
      <c r="D11" s="570">
        <v>66.3</v>
      </c>
      <c r="E11" s="564">
        <f t="shared" si="0"/>
        <v>6.8999999999999986</v>
      </c>
      <c r="F11" s="86"/>
      <c r="G11" s="86"/>
      <c r="H11" s="86"/>
      <c r="I11" s="86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47"/>
      <c r="BN11" s="147"/>
      <c r="BO11" s="147"/>
      <c r="BP11" s="147"/>
      <c r="BQ11" s="147"/>
      <c r="BR11" s="147"/>
      <c r="BS11" s="147"/>
      <c r="BT11" s="147"/>
      <c r="BU11" s="147"/>
      <c r="BV11" s="147"/>
      <c r="BW11" s="147"/>
      <c r="BX11" s="147"/>
      <c r="BY11" s="147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</row>
    <row r="12" spans="1:933">
      <c r="A12" s="175" t="s">
        <v>63</v>
      </c>
      <c r="B12" s="208">
        <v>148.6</v>
      </c>
      <c r="C12" s="563">
        <v>148.6</v>
      </c>
      <c r="D12" s="570">
        <v>165.8</v>
      </c>
      <c r="E12" s="564">
        <f t="shared" si="0"/>
        <v>17.200000000000017</v>
      </c>
      <c r="F12" s="86"/>
      <c r="G12" s="86"/>
      <c r="H12" s="86"/>
      <c r="I12" s="86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</row>
    <row r="13" spans="1:933">
      <c r="A13" s="175" t="s">
        <v>64</v>
      </c>
      <c r="B13" s="208">
        <v>59.4</v>
      </c>
      <c r="C13" s="563">
        <v>59.4</v>
      </c>
      <c r="D13" s="570">
        <v>66.3</v>
      </c>
      <c r="E13" s="564">
        <f t="shared" si="0"/>
        <v>6.8999999999999986</v>
      </c>
      <c r="F13" s="86"/>
      <c r="G13" s="86"/>
      <c r="H13" s="86"/>
      <c r="I13" s="86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</row>
    <row r="14" spans="1:933">
      <c r="A14" s="175" t="s">
        <v>66</v>
      </c>
      <c r="B14" s="208">
        <v>59.4</v>
      </c>
      <c r="C14" s="563">
        <v>59.4</v>
      </c>
      <c r="D14" s="570">
        <v>66.3</v>
      </c>
      <c r="E14" s="564">
        <f t="shared" si="0"/>
        <v>6.8999999999999986</v>
      </c>
      <c r="F14" s="86"/>
      <c r="G14" s="86"/>
      <c r="H14" s="86"/>
      <c r="I14" s="86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</row>
    <row r="15" spans="1:933">
      <c r="A15" s="175" t="s">
        <v>67</v>
      </c>
      <c r="B15" s="208">
        <v>59.4</v>
      </c>
      <c r="C15" s="563">
        <v>59.4</v>
      </c>
      <c r="D15" s="570">
        <v>66.3</v>
      </c>
      <c r="E15" s="564">
        <f t="shared" si="0"/>
        <v>6.8999999999999986</v>
      </c>
      <c r="F15" s="86"/>
      <c r="G15" s="86"/>
      <c r="H15" s="86"/>
      <c r="I15" s="86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</row>
    <row r="16" spans="1:933">
      <c r="A16" s="175" t="s">
        <v>68</v>
      </c>
      <c r="B16" s="208">
        <v>59.4</v>
      </c>
      <c r="C16" s="563">
        <v>59.4</v>
      </c>
      <c r="D16" s="570">
        <v>66.3</v>
      </c>
      <c r="E16" s="564">
        <f t="shared" si="0"/>
        <v>6.8999999999999986</v>
      </c>
      <c r="F16" s="86"/>
      <c r="G16" s="86"/>
      <c r="H16" s="86"/>
      <c r="I16" s="86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</row>
    <row r="17" spans="1:933">
      <c r="A17" s="175" t="s">
        <v>70</v>
      </c>
      <c r="B17" s="208">
        <v>59.4</v>
      </c>
      <c r="C17" s="563">
        <v>59.4</v>
      </c>
      <c r="D17" s="570">
        <v>66.3</v>
      </c>
      <c r="E17" s="564">
        <f t="shared" si="0"/>
        <v>6.8999999999999986</v>
      </c>
      <c r="F17" s="86"/>
      <c r="G17" s="86"/>
      <c r="H17" s="86"/>
      <c r="I17" s="86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</row>
    <row r="18" spans="1:933">
      <c r="A18" s="175" t="s">
        <v>71</v>
      </c>
      <c r="B18" s="208">
        <v>59.4</v>
      </c>
      <c r="C18" s="563">
        <v>54.52</v>
      </c>
      <c r="D18" s="570">
        <v>66.3</v>
      </c>
      <c r="E18" s="564">
        <f t="shared" si="0"/>
        <v>6.8999999999999986</v>
      </c>
      <c r="F18" s="86"/>
      <c r="G18" s="86"/>
      <c r="H18" s="86"/>
      <c r="I18" s="86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</row>
    <row r="19" spans="1:933">
      <c r="A19" s="175" t="s">
        <v>72</v>
      </c>
      <c r="B19" s="208">
        <v>59.4</v>
      </c>
      <c r="C19" s="563">
        <v>59.4</v>
      </c>
      <c r="D19" s="570">
        <v>66.3</v>
      </c>
      <c r="E19" s="564">
        <f t="shared" si="0"/>
        <v>6.8999999999999986</v>
      </c>
      <c r="F19" s="86"/>
      <c r="G19" s="86"/>
      <c r="H19" s="86"/>
      <c r="I19" s="86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</row>
    <row r="20" spans="1:933">
      <c r="A20" s="175" t="s">
        <v>73</v>
      </c>
      <c r="B20" s="208">
        <v>148.6</v>
      </c>
      <c r="C20" s="563">
        <v>136.49696</v>
      </c>
      <c r="D20" s="570">
        <v>165.8</v>
      </c>
      <c r="E20" s="564">
        <f t="shared" si="0"/>
        <v>17.200000000000017</v>
      </c>
      <c r="F20" s="86"/>
      <c r="G20" s="86"/>
      <c r="H20" s="86"/>
      <c r="I20" s="86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</row>
    <row r="21" spans="1:933">
      <c r="A21" s="175" t="s">
        <v>74</v>
      </c>
      <c r="B21" s="208">
        <v>59.4</v>
      </c>
      <c r="C21" s="563">
        <v>59.4</v>
      </c>
      <c r="D21" s="570">
        <v>66.3</v>
      </c>
      <c r="E21" s="564">
        <f t="shared" si="0"/>
        <v>6.8999999999999986</v>
      </c>
      <c r="F21" s="86"/>
      <c r="G21" s="86"/>
      <c r="H21" s="86"/>
      <c r="I21" s="86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</row>
    <row r="22" spans="1:933" ht="12" thickBot="1">
      <c r="A22" s="178" t="s">
        <v>75</v>
      </c>
      <c r="B22" s="210">
        <v>59.4</v>
      </c>
      <c r="C22" s="127">
        <v>59.4</v>
      </c>
      <c r="D22" s="570">
        <v>66.3</v>
      </c>
      <c r="E22" s="564">
        <f t="shared" si="0"/>
        <v>6.8999999999999986</v>
      </c>
      <c r="F22" s="86"/>
      <c r="G22" s="86"/>
      <c r="H22" s="86"/>
      <c r="I22" s="86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</row>
    <row r="23" spans="1:933" ht="12" thickBot="1">
      <c r="A23" s="405" t="s">
        <v>16</v>
      </c>
      <c r="B23" s="515">
        <f t="shared" ref="B23:E23" si="1">SUM(B9:B22)</f>
        <v>1248.2</v>
      </c>
      <c r="C23" s="419">
        <f t="shared" si="1"/>
        <v>1226.21253</v>
      </c>
      <c r="D23" s="566">
        <f t="shared" si="1"/>
        <v>1392.6999999999996</v>
      </c>
      <c r="E23" s="566">
        <f t="shared" si="1"/>
        <v>144.50000000000006</v>
      </c>
      <c r="F23" s="86"/>
      <c r="G23" s="86"/>
      <c r="H23" s="86"/>
      <c r="I23" s="86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</row>
    <row r="24" spans="1:933"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</row>
    <row r="25" spans="1:933"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</row>
    <row r="26" spans="1:933" ht="12.75">
      <c r="A26" s="1" t="s">
        <v>76</v>
      </c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</row>
    <row r="27" spans="1:933">
      <c r="B27" s="168"/>
      <c r="C27" s="168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</row>
    <row r="28" spans="1:933"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</row>
    <row r="29" spans="1:933"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</row>
    <row r="30" spans="1:933"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</row>
    <row r="31" spans="1:933"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</row>
    <row r="32" spans="1:933"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</row>
    <row r="33" s="147" customFormat="1"/>
    <row r="34" s="147" customFormat="1"/>
    <row r="35" s="147" customFormat="1"/>
    <row r="36" s="147" customFormat="1"/>
    <row r="37" s="147" customFormat="1"/>
    <row r="38" s="147" customFormat="1"/>
    <row r="39" s="147" customFormat="1"/>
    <row r="40" s="147" customFormat="1"/>
    <row r="41" s="147" customFormat="1"/>
    <row r="42" s="147" customFormat="1"/>
    <row r="43" s="147" customFormat="1"/>
  </sheetData>
  <mergeCells count="3">
    <mergeCell ref="A4:I4"/>
    <mergeCell ref="B6:C7"/>
    <mergeCell ref="E6:E8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70C0"/>
  </sheetPr>
  <dimension ref="A1:ALK43"/>
  <sheetViews>
    <sheetView workbookViewId="0">
      <selection activeCell="K30" sqref="K30"/>
    </sheetView>
  </sheetViews>
  <sheetFormatPr defaultRowHeight="11.25"/>
  <cols>
    <col min="1" max="1" width="19.5" style="146" customWidth="1"/>
    <col min="2" max="2" width="8.75" style="146" customWidth="1"/>
    <col min="3" max="3" width="8.5" style="146" customWidth="1"/>
    <col min="4" max="4" width="5.375" style="146" customWidth="1"/>
    <col min="5" max="5" width="6.125" style="146" customWidth="1"/>
    <col min="6" max="6" width="7.875" style="146" customWidth="1"/>
    <col min="7" max="8" width="5.7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5.875" style="146" customWidth="1"/>
    <col min="15" max="15" width="7.625" style="146" customWidth="1"/>
    <col min="16" max="16" width="4.875" style="146" customWidth="1"/>
    <col min="17" max="17" width="16.625" style="146" customWidth="1"/>
    <col min="18" max="18" width="7" style="146" customWidth="1"/>
    <col min="19" max="19" width="8.625" style="146" customWidth="1"/>
    <col min="20" max="20" width="5.625" style="146" customWidth="1"/>
    <col min="21" max="21" width="7.375" style="146" customWidth="1"/>
    <col min="22" max="22" width="7.5" style="146" customWidth="1"/>
    <col min="23" max="23" width="6.375" style="146" customWidth="1"/>
    <col min="24" max="24" width="18.875" style="146" hidden="1" customWidth="1"/>
    <col min="25" max="25" width="5.625" style="146" customWidth="1"/>
    <col min="26" max="26" width="7.5" style="146" customWidth="1"/>
    <col min="27" max="27" width="6.375" style="146" customWidth="1"/>
    <col min="28" max="29" width="7.75" style="146" customWidth="1"/>
    <col min="30" max="30" width="6.375" style="146" customWidth="1"/>
    <col min="31" max="31" width="8.125" style="146" customWidth="1"/>
    <col min="32" max="32" width="7.125" style="146" customWidth="1"/>
    <col min="33" max="33" width="4.75" style="146" customWidth="1"/>
    <col min="34" max="34" width="19" style="146" customWidth="1"/>
    <col min="35" max="35" width="6" style="146" customWidth="1"/>
    <col min="36" max="36" width="5.875" style="146" customWidth="1"/>
    <col min="37" max="37" width="6.25" style="146" customWidth="1"/>
    <col min="38" max="38" width="6.875" style="146" customWidth="1"/>
    <col min="39" max="39" width="11.875" style="146" customWidth="1"/>
    <col min="40" max="40" width="10.75" style="146" customWidth="1"/>
    <col min="41" max="41" width="7.125" style="146" customWidth="1"/>
    <col min="42" max="42" width="7" style="146" customWidth="1"/>
    <col min="43" max="43" width="21.125" style="146" hidden="1" customWidth="1"/>
    <col min="44" max="44" width="7.75" style="146" customWidth="1"/>
    <col min="45" max="45" width="5.75" style="146" customWidth="1"/>
    <col min="46" max="46" width="4.75" style="146" customWidth="1"/>
    <col min="47" max="47" width="4.625" style="146" hidden="1" customWidth="1"/>
    <col min="48" max="48" width="4.375" style="146" hidden="1" customWidth="1"/>
    <col min="49" max="51" width="6.125" style="146" customWidth="1"/>
    <col min="52" max="52" width="18.25" style="146" customWidth="1"/>
    <col min="53" max="54" width="5.75" style="146" customWidth="1"/>
    <col min="55" max="56" width="5.125" style="146" customWidth="1"/>
    <col min="57" max="57" width="6.125" style="146" customWidth="1"/>
    <col min="58" max="58" width="6.625" style="146" customWidth="1"/>
    <col min="59" max="60" width="5.625" style="146" customWidth="1"/>
    <col min="61" max="61" width="6" style="146" hidden="1" customWidth="1"/>
    <col min="62" max="62" width="9.25" style="146" customWidth="1"/>
    <col min="63" max="63" width="8.875" style="146" customWidth="1"/>
    <col min="64" max="64" width="12" style="146" customWidth="1"/>
    <col min="65" max="65" width="10.125" style="146" customWidth="1"/>
    <col min="66" max="66" width="6.25" style="146" customWidth="1"/>
    <col min="67" max="67" width="9.25" style="146" customWidth="1"/>
    <col min="68" max="78" width="12.125" style="146" customWidth="1"/>
    <col min="79" max="79" width="12.5" style="146" customWidth="1"/>
    <col min="80" max="999" width="8.5" style="146" customWidth="1"/>
    <col min="1000" max="1000" width="9" style="147" customWidth="1"/>
    <col min="1001" max="16384" width="9" style="147"/>
  </cols>
  <sheetData>
    <row r="1" spans="1:999"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</row>
    <row r="2" spans="1:999"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</row>
    <row r="3" spans="1:999">
      <c r="CG3" s="147"/>
      <c r="CH3" s="147"/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</row>
    <row r="4" spans="1:999" ht="14.25" customHeight="1">
      <c r="A4" s="682" t="s">
        <v>77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CG4" s="147"/>
      <c r="CH4" s="147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</row>
    <row r="5" spans="1:999" ht="14.25" customHeight="1" thickBot="1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</row>
    <row r="6" spans="1:999" s="150" customFormat="1" ht="14.25" customHeight="1">
      <c r="A6" s="170" t="s">
        <v>1</v>
      </c>
      <c r="B6" s="683" t="s">
        <v>2</v>
      </c>
      <c r="C6" s="684"/>
      <c r="D6" s="171" t="s">
        <v>3</v>
      </c>
      <c r="E6" s="683" t="s">
        <v>4</v>
      </c>
      <c r="F6" s="685"/>
      <c r="G6" s="183" t="s">
        <v>3</v>
      </c>
      <c r="H6" s="686" t="s">
        <v>5</v>
      </c>
      <c r="I6" s="687"/>
      <c r="J6" s="172" t="s">
        <v>3</v>
      </c>
      <c r="K6" s="686" t="s">
        <v>6</v>
      </c>
      <c r="L6" s="687"/>
      <c r="M6" s="172" t="s">
        <v>3</v>
      </c>
      <c r="N6" s="688" t="s">
        <v>6</v>
      </c>
      <c r="O6" s="687"/>
      <c r="P6" s="172" t="s">
        <v>3</v>
      </c>
      <c r="Q6" s="217" t="s">
        <v>1</v>
      </c>
      <c r="R6" s="686" t="s">
        <v>7</v>
      </c>
      <c r="S6" s="687"/>
      <c r="T6" s="172" t="s">
        <v>3</v>
      </c>
      <c r="U6" s="686" t="s">
        <v>8</v>
      </c>
      <c r="V6" s="687"/>
      <c r="W6" s="172" t="s">
        <v>3</v>
      </c>
      <c r="X6" s="171" t="s">
        <v>1</v>
      </c>
      <c r="Y6" s="674" t="s">
        <v>78</v>
      </c>
      <c r="Z6" s="689"/>
      <c r="AA6" s="183" t="s">
        <v>3</v>
      </c>
      <c r="AB6" s="686" t="s">
        <v>10</v>
      </c>
      <c r="AC6" s="687"/>
      <c r="AD6" s="183" t="s">
        <v>3</v>
      </c>
      <c r="AE6" s="686" t="s">
        <v>11</v>
      </c>
      <c r="AF6" s="687"/>
      <c r="AG6" s="183" t="s">
        <v>3</v>
      </c>
      <c r="AH6" s="217" t="s">
        <v>1</v>
      </c>
      <c r="AI6" s="686" t="s">
        <v>12</v>
      </c>
      <c r="AJ6" s="691"/>
      <c r="AK6" s="674" t="s">
        <v>14</v>
      </c>
      <c r="AL6" s="675"/>
      <c r="AM6" s="248" t="s">
        <v>16</v>
      </c>
      <c r="AN6" s="249" t="s">
        <v>16</v>
      </c>
      <c r="AO6" s="171" t="s">
        <v>3</v>
      </c>
      <c r="AP6" s="186" t="s">
        <v>17</v>
      </c>
      <c r="AQ6" s="692" t="s">
        <v>1</v>
      </c>
      <c r="AR6" s="678" t="s">
        <v>18</v>
      </c>
      <c r="AS6" s="694"/>
      <c r="AT6" s="679"/>
      <c r="AU6" s="669" t="s">
        <v>19</v>
      </c>
      <c r="AV6" s="670"/>
      <c r="AW6" s="655" t="s">
        <v>21</v>
      </c>
      <c r="AX6" s="673"/>
      <c r="AY6" s="656"/>
      <c r="AZ6" s="217" t="s">
        <v>1</v>
      </c>
      <c r="BA6" s="674" t="s">
        <v>22</v>
      </c>
      <c r="BB6" s="675"/>
      <c r="BC6" s="678" t="s">
        <v>23</v>
      </c>
      <c r="BD6" s="679"/>
      <c r="BE6" s="674" t="s">
        <v>24</v>
      </c>
      <c r="BF6" s="675"/>
      <c r="BG6" s="655" t="s">
        <v>79</v>
      </c>
      <c r="BH6" s="656"/>
      <c r="BI6" s="272"/>
      <c r="BJ6" s="655" t="s">
        <v>36</v>
      </c>
      <c r="BK6" s="656"/>
      <c r="BL6" s="289" t="s">
        <v>16</v>
      </c>
      <c r="BM6" s="290" t="s">
        <v>16</v>
      </c>
      <c r="BN6" s="284" t="s">
        <v>37</v>
      </c>
      <c r="BO6" s="191"/>
      <c r="BP6" s="149"/>
      <c r="BQ6" s="149"/>
      <c r="BR6" s="149"/>
      <c r="BS6" s="149"/>
      <c r="BT6" s="149"/>
      <c r="BU6" s="149"/>
      <c r="BV6" s="149"/>
      <c r="BW6" s="149"/>
      <c r="BX6" s="147"/>
      <c r="BY6" s="147"/>
      <c r="BZ6" s="147"/>
      <c r="CA6" s="147"/>
      <c r="CB6" s="147"/>
      <c r="CC6" s="147"/>
      <c r="CD6" s="147"/>
      <c r="CE6" s="147"/>
      <c r="CF6" s="147"/>
    </row>
    <row r="7" spans="1:999" s="150" customFormat="1" ht="21.75" customHeight="1">
      <c r="A7" s="173"/>
      <c r="B7" s="659" t="s">
        <v>38</v>
      </c>
      <c r="C7" s="660"/>
      <c r="D7" s="151" t="s">
        <v>39</v>
      </c>
      <c r="E7" s="659" t="s">
        <v>40</v>
      </c>
      <c r="F7" s="661"/>
      <c r="G7" s="184" t="s">
        <v>39</v>
      </c>
      <c r="H7" s="662" t="s">
        <v>38</v>
      </c>
      <c r="I7" s="663"/>
      <c r="J7" s="174" t="s">
        <v>39</v>
      </c>
      <c r="K7" s="664" t="s">
        <v>81</v>
      </c>
      <c r="L7" s="665"/>
      <c r="M7" s="174" t="s">
        <v>39</v>
      </c>
      <c r="N7" s="666" t="s">
        <v>80</v>
      </c>
      <c r="O7" s="665"/>
      <c r="P7" s="174" t="s">
        <v>39</v>
      </c>
      <c r="Q7" s="218"/>
      <c r="R7" s="662" t="s">
        <v>43</v>
      </c>
      <c r="S7" s="663"/>
      <c r="T7" s="174" t="s">
        <v>39</v>
      </c>
      <c r="U7" s="662" t="s">
        <v>44</v>
      </c>
      <c r="V7" s="663"/>
      <c r="W7" s="174" t="s">
        <v>39</v>
      </c>
      <c r="X7" s="152"/>
      <c r="Y7" s="676"/>
      <c r="Z7" s="690"/>
      <c r="AA7" s="184" t="s">
        <v>39</v>
      </c>
      <c r="AB7" s="662" t="s">
        <v>45</v>
      </c>
      <c r="AC7" s="663"/>
      <c r="AD7" s="184" t="s">
        <v>39</v>
      </c>
      <c r="AE7" s="667"/>
      <c r="AF7" s="668"/>
      <c r="AG7" s="184" t="s">
        <v>39</v>
      </c>
      <c r="AH7" s="218"/>
      <c r="AI7" s="667"/>
      <c r="AJ7" s="696"/>
      <c r="AK7" s="676"/>
      <c r="AL7" s="677"/>
      <c r="AM7" s="250" t="s">
        <v>47</v>
      </c>
      <c r="AN7" s="174" t="s">
        <v>47</v>
      </c>
      <c r="AO7" s="151" t="s">
        <v>39</v>
      </c>
      <c r="AP7" s="153" t="s">
        <v>48</v>
      </c>
      <c r="AQ7" s="693"/>
      <c r="AR7" s="680"/>
      <c r="AS7" s="695"/>
      <c r="AT7" s="681"/>
      <c r="AU7" s="671"/>
      <c r="AV7" s="672"/>
      <c r="AW7" s="657"/>
      <c r="AX7" s="648"/>
      <c r="AY7" s="658"/>
      <c r="AZ7" s="218"/>
      <c r="BA7" s="676"/>
      <c r="BB7" s="677"/>
      <c r="BC7" s="680"/>
      <c r="BD7" s="681"/>
      <c r="BE7" s="676"/>
      <c r="BF7" s="677"/>
      <c r="BG7" s="657"/>
      <c r="BH7" s="658"/>
      <c r="BI7" s="273"/>
      <c r="BJ7" s="657"/>
      <c r="BK7" s="658"/>
      <c r="BL7" s="275" t="s">
        <v>49</v>
      </c>
      <c r="BM7" s="281" t="s">
        <v>49</v>
      </c>
      <c r="BN7" s="156" t="s">
        <v>3</v>
      </c>
      <c r="BO7" s="176" t="s">
        <v>50</v>
      </c>
      <c r="BP7" s="149"/>
      <c r="BQ7" s="149"/>
      <c r="BR7" s="149"/>
      <c r="BS7" s="149"/>
      <c r="BT7" s="149"/>
      <c r="BU7" s="149"/>
      <c r="BV7" s="149"/>
      <c r="BW7" s="149"/>
      <c r="BX7" s="147"/>
      <c r="BY7" s="147"/>
      <c r="BZ7" s="147"/>
      <c r="CA7" s="147"/>
      <c r="CB7" s="147"/>
      <c r="CC7" s="147"/>
      <c r="CD7" s="147"/>
      <c r="CE7" s="147"/>
      <c r="CF7" s="147"/>
    </row>
    <row r="8" spans="1:999" s="150" customFormat="1" ht="14.25" customHeight="1">
      <c r="A8" s="175"/>
      <c r="B8" s="195" t="s">
        <v>51</v>
      </c>
      <c r="C8" s="196" t="s">
        <v>52</v>
      </c>
      <c r="D8" s="156" t="s">
        <v>53</v>
      </c>
      <c r="E8" s="195" t="s">
        <v>54</v>
      </c>
      <c r="F8" s="155" t="s">
        <v>52</v>
      </c>
      <c r="G8" s="185" t="s">
        <v>53</v>
      </c>
      <c r="H8" s="214" t="s">
        <v>54</v>
      </c>
      <c r="I8" s="158" t="s">
        <v>52</v>
      </c>
      <c r="J8" s="176" t="s">
        <v>53</v>
      </c>
      <c r="K8" s="195" t="s">
        <v>54</v>
      </c>
      <c r="L8" s="155" t="s">
        <v>52</v>
      </c>
      <c r="M8" s="176" t="s">
        <v>53</v>
      </c>
      <c r="N8" s="159" t="s">
        <v>54</v>
      </c>
      <c r="O8" s="157" t="s">
        <v>52</v>
      </c>
      <c r="P8" s="176" t="s">
        <v>53</v>
      </c>
      <c r="Q8" s="219"/>
      <c r="R8" s="195" t="s">
        <v>54</v>
      </c>
      <c r="S8" s="155" t="s">
        <v>52</v>
      </c>
      <c r="T8" s="176" t="s">
        <v>53</v>
      </c>
      <c r="U8" s="195" t="s">
        <v>54</v>
      </c>
      <c r="V8" s="155" t="s">
        <v>52</v>
      </c>
      <c r="W8" s="226" t="s">
        <v>53</v>
      </c>
      <c r="X8" s="160"/>
      <c r="Y8" s="195" t="s">
        <v>54</v>
      </c>
      <c r="Z8" s="155" t="s">
        <v>52</v>
      </c>
      <c r="AA8" s="185" t="s">
        <v>55</v>
      </c>
      <c r="AB8" s="233" t="s">
        <v>54</v>
      </c>
      <c r="AC8" s="158" t="s">
        <v>52</v>
      </c>
      <c r="AD8" s="185" t="s">
        <v>55</v>
      </c>
      <c r="AE8" s="233" t="s">
        <v>54</v>
      </c>
      <c r="AF8" s="158" t="s">
        <v>52</v>
      </c>
      <c r="AG8" s="185" t="s">
        <v>55</v>
      </c>
      <c r="AH8" s="219"/>
      <c r="AI8" s="233" t="s">
        <v>56</v>
      </c>
      <c r="AJ8" s="234" t="s">
        <v>52</v>
      </c>
      <c r="AK8" s="233" t="s">
        <v>56</v>
      </c>
      <c r="AL8" s="234" t="s">
        <v>52</v>
      </c>
      <c r="AM8" s="214" t="s">
        <v>57</v>
      </c>
      <c r="AN8" s="196" t="s">
        <v>52</v>
      </c>
      <c r="AO8" s="156" t="s">
        <v>53</v>
      </c>
      <c r="AP8" s="161" t="s">
        <v>58</v>
      </c>
      <c r="AQ8" s="154"/>
      <c r="AR8" s="253" t="s">
        <v>56</v>
      </c>
      <c r="AS8" s="129" t="s">
        <v>52</v>
      </c>
      <c r="AT8" s="254" t="s">
        <v>3</v>
      </c>
      <c r="AU8" s="162" t="s">
        <v>56</v>
      </c>
      <c r="AV8" s="161" t="s">
        <v>52</v>
      </c>
      <c r="AW8" s="261" t="s">
        <v>56</v>
      </c>
      <c r="AX8" s="66" t="s">
        <v>52</v>
      </c>
      <c r="AY8" s="176" t="s">
        <v>3</v>
      </c>
      <c r="AZ8" s="219"/>
      <c r="BA8" s="265" t="s">
        <v>56</v>
      </c>
      <c r="BB8" s="226" t="s">
        <v>52</v>
      </c>
      <c r="BC8" s="265" t="s">
        <v>56</v>
      </c>
      <c r="BD8" s="226" t="s">
        <v>52</v>
      </c>
      <c r="BE8" s="253" t="s">
        <v>56</v>
      </c>
      <c r="BF8" s="270" t="s">
        <v>52</v>
      </c>
      <c r="BG8" s="275" t="s">
        <v>56</v>
      </c>
      <c r="BH8" s="276" t="s">
        <v>52</v>
      </c>
      <c r="BI8" s="101"/>
      <c r="BJ8" s="275" t="s">
        <v>56</v>
      </c>
      <c r="BK8" s="281" t="s">
        <v>52</v>
      </c>
      <c r="BL8" s="279" t="s">
        <v>56</v>
      </c>
      <c r="BM8" s="291" t="s">
        <v>52</v>
      </c>
      <c r="BN8" s="285"/>
      <c r="BO8" s="192"/>
      <c r="BX8" s="147"/>
      <c r="BY8" s="147"/>
      <c r="BZ8" s="147"/>
      <c r="CA8" s="147"/>
      <c r="CB8" s="147"/>
      <c r="CC8" s="147"/>
      <c r="CD8" s="147"/>
      <c r="CE8" s="147"/>
      <c r="CF8" s="147"/>
    </row>
    <row r="9" spans="1:999" ht="14.25" customHeight="1">
      <c r="A9" s="173" t="s">
        <v>59</v>
      </c>
      <c r="B9" s="197">
        <v>4106</v>
      </c>
      <c r="C9" s="198">
        <v>146.21600000000001</v>
      </c>
      <c r="D9" s="52">
        <f t="shared" ref="D9:D23" si="0">C9/B9*100</f>
        <v>3.5610326351680466</v>
      </c>
      <c r="E9" s="207">
        <v>21</v>
      </c>
      <c r="F9" s="48"/>
      <c r="G9" s="177">
        <f t="shared" ref="G9:G16" si="1">F9/E9*100</f>
        <v>0</v>
      </c>
      <c r="H9" s="207">
        <v>510</v>
      </c>
      <c r="I9" s="48">
        <v>15.20975</v>
      </c>
      <c r="J9" s="177">
        <f t="shared" ref="J9:J23" si="2">I9/H9*100</f>
        <v>2.9823039215686276</v>
      </c>
      <c r="K9" s="207">
        <v>821</v>
      </c>
      <c r="L9" s="48">
        <v>163.14571000000001</v>
      </c>
      <c r="M9" s="177">
        <f t="shared" ref="M9:M23" si="3">L9/K9*100</f>
        <v>19.871584652862364</v>
      </c>
      <c r="N9" s="206">
        <v>349</v>
      </c>
      <c r="O9" s="48">
        <v>53.036999999999999</v>
      </c>
      <c r="P9" s="177">
        <f t="shared" ref="P9:P23" si="4">O9/N9*100</f>
        <v>15.196848137535815</v>
      </c>
      <c r="Q9" s="218" t="s">
        <v>59</v>
      </c>
      <c r="R9" s="223">
        <v>225.8</v>
      </c>
      <c r="S9" s="48"/>
      <c r="T9" s="177">
        <f t="shared" ref="T9:T23" si="5">S9/R9*100</f>
        <v>0</v>
      </c>
      <c r="U9" s="207"/>
      <c r="V9" s="48"/>
      <c r="W9" s="177"/>
      <c r="X9" s="152" t="s">
        <v>60</v>
      </c>
      <c r="Y9" s="207"/>
      <c r="Z9" s="50"/>
      <c r="AA9" s="229"/>
      <c r="AB9" s="207">
        <v>400</v>
      </c>
      <c r="AC9" s="48"/>
      <c r="AD9" s="177">
        <f>AC9/AB9*100</f>
        <v>0</v>
      </c>
      <c r="AE9" s="207">
        <v>1265.9000000000001</v>
      </c>
      <c r="AF9" s="48">
        <v>123.94974999999999</v>
      </c>
      <c r="AG9" s="177">
        <f t="shared" ref="AG9:AG23" si="6">AF9/AE9*100</f>
        <v>9.7914329725886713</v>
      </c>
      <c r="AH9" s="218" t="s">
        <v>59</v>
      </c>
      <c r="AI9" s="207"/>
      <c r="AJ9" s="198"/>
      <c r="AK9" s="235"/>
      <c r="AL9" s="240"/>
      <c r="AM9" s="251">
        <f t="shared" ref="AM9:AM22" si="7">B9+E9+H9+K9+N9+R9+U9+Y9+AB9+AE9+AI9+AK9</f>
        <v>7698.7000000000007</v>
      </c>
      <c r="AN9" s="198">
        <f t="shared" ref="AN9:AN22" si="8">C9+F9+I9+L9+O9+S9+V9+Z9+AC9+AF9+AJ9+AL9</f>
        <v>501.55820999999997</v>
      </c>
      <c r="AO9" s="245">
        <v>92.719950040545797</v>
      </c>
      <c r="AP9" s="57">
        <v>-632.82918999999902</v>
      </c>
      <c r="AQ9" s="154" t="s">
        <v>60</v>
      </c>
      <c r="AR9" s="255">
        <v>8402</v>
      </c>
      <c r="AS9" s="58">
        <v>420</v>
      </c>
      <c r="AT9" s="256"/>
      <c r="AU9" s="59"/>
      <c r="AV9" s="260"/>
      <c r="AW9" s="262"/>
      <c r="AX9" s="64"/>
      <c r="AY9" s="187" t="e">
        <f t="shared" ref="AY9:AY23" si="9">AX9/AW9*100</f>
        <v>#DIV/0!</v>
      </c>
      <c r="AZ9" s="218" t="s">
        <v>59</v>
      </c>
      <c r="BA9" s="266">
        <v>565</v>
      </c>
      <c r="BB9" s="267"/>
      <c r="BC9" s="261"/>
      <c r="BD9" s="176"/>
      <c r="BE9" s="208">
        <v>330.4</v>
      </c>
      <c r="BF9" s="271"/>
      <c r="BG9" s="277">
        <v>3276</v>
      </c>
      <c r="BH9" s="278"/>
      <c r="BI9" s="77"/>
      <c r="BJ9" s="282">
        <f>AR9+AW9+BA9+BC9+BE9+BG9</f>
        <v>12573.4</v>
      </c>
      <c r="BK9" s="283">
        <f>AS9+AX9+BB9+BD9+BF9+BH9</f>
        <v>420</v>
      </c>
      <c r="BL9" s="292">
        <f t="shared" ref="BL9:BL22" si="10">AM9+BJ9</f>
        <v>20272.099999999999</v>
      </c>
      <c r="BM9" s="293">
        <f t="shared" ref="BM9:BM22" si="11">AN9+BK9</f>
        <v>921.55820999999992</v>
      </c>
      <c r="BN9" s="286">
        <v>98.163786759973206</v>
      </c>
      <c r="BO9" s="193">
        <f t="shared" ref="BO9:BO22" si="12">BM9-BL9</f>
        <v>-19350.541789999999</v>
      </c>
      <c r="BP9" s="86"/>
      <c r="BQ9" s="86"/>
      <c r="BR9" s="86"/>
      <c r="BS9" s="86"/>
      <c r="BT9" s="86"/>
      <c r="BU9" s="86"/>
      <c r="BV9" s="86"/>
      <c r="BW9" s="86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</row>
    <row r="10" spans="1:999" ht="14.25" customHeight="1">
      <c r="A10" s="175" t="s">
        <v>61</v>
      </c>
      <c r="B10" s="199">
        <v>92</v>
      </c>
      <c r="C10" s="200">
        <v>0.80305000000000004</v>
      </c>
      <c r="D10" s="52">
        <f t="shared" si="0"/>
        <v>0.87288043478260868</v>
      </c>
      <c r="E10" s="208">
        <v>7</v>
      </c>
      <c r="F10" s="88"/>
      <c r="G10" s="177">
        <f t="shared" si="1"/>
        <v>0</v>
      </c>
      <c r="H10" s="208">
        <v>10</v>
      </c>
      <c r="I10" s="89">
        <v>7.4340000000000003E-2</v>
      </c>
      <c r="J10" s="177">
        <f t="shared" si="2"/>
        <v>0.74340000000000006</v>
      </c>
      <c r="K10" s="208">
        <v>577</v>
      </c>
      <c r="L10" s="88">
        <v>10.47939</v>
      </c>
      <c r="M10" s="177">
        <f t="shared" si="3"/>
        <v>1.8161854419410748</v>
      </c>
      <c r="N10" s="69">
        <v>2</v>
      </c>
      <c r="O10" s="88"/>
      <c r="P10" s="177">
        <f t="shared" si="4"/>
        <v>0</v>
      </c>
      <c r="Q10" s="219" t="s">
        <v>61</v>
      </c>
      <c r="R10" s="224">
        <v>71.599999999999994</v>
      </c>
      <c r="S10" s="88"/>
      <c r="T10" s="177">
        <f t="shared" si="5"/>
        <v>0</v>
      </c>
      <c r="U10" s="208"/>
      <c r="V10" s="88"/>
      <c r="W10" s="227"/>
      <c r="X10" s="160" t="s">
        <v>61</v>
      </c>
      <c r="Y10" s="208"/>
      <c r="Z10" s="68"/>
      <c r="AA10" s="177" t="e">
        <f>Z10/Y10*100</f>
        <v>#DIV/0!</v>
      </c>
      <c r="AB10" s="208"/>
      <c r="AC10" s="88"/>
      <c r="AD10" s="230"/>
      <c r="AE10" s="208">
        <v>365.2</v>
      </c>
      <c r="AF10" s="88">
        <v>35.74727</v>
      </c>
      <c r="AG10" s="177">
        <f t="shared" si="6"/>
        <v>9.7884090909090915</v>
      </c>
      <c r="AH10" s="219" t="s">
        <v>61</v>
      </c>
      <c r="AI10" s="235"/>
      <c r="AJ10" s="236"/>
      <c r="AK10" s="241"/>
      <c r="AL10" s="236"/>
      <c r="AM10" s="251">
        <f t="shared" si="7"/>
        <v>1124.8</v>
      </c>
      <c r="AN10" s="198">
        <f t="shared" si="8"/>
        <v>47.104050000000001</v>
      </c>
      <c r="AO10" s="246">
        <v>47.702426680010497</v>
      </c>
      <c r="AP10" s="95">
        <v>-803.70439999999996</v>
      </c>
      <c r="AQ10" s="154" t="s">
        <v>61</v>
      </c>
      <c r="AR10" s="255">
        <v>1149</v>
      </c>
      <c r="AS10" s="58">
        <v>58</v>
      </c>
      <c r="AT10" s="256"/>
      <c r="AU10" s="59"/>
      <c r="AV10" s="260"/>
      <c r="AW10" s="263"/>
      <c r="AX10" s="97"/>
      <c r="AY10" s="187" t="e">
        <f t="shared" si="9"/>
        <v>#DIV/0!</v>
      </c>
      <c r="AZ10" s="219" t="s">
        <v>61</v>
      </c>
      <c r="BA10" s="266">
        <v>16</v>
      </c>
      <c r="BB10" s="267"/>
      <c r="BC10" s="208">
        <v>2.6</v>
      </c>
      <c r="BD10" s="268"/>
      <c r="BE10" s="208">
        <v>66</v>
      </c>
      <c r="BF10" s="271"/>
      <c r="BG10" s="279"/>
      <c r="BH10" s="280"/>
      <c r="BI10" s="75"/>
      <c r="BJ10" s="282">
        <f t="shared" ref="BJ10:BJ22" si="13">AR10+AW10+BA10+BC10+BE10+BG10</f>
        <v>1233.5999999999999</v>
      </c>
      <c r="BK10" s="283">
        <f t="shared" ref="BK10:BK22" si="14">AS10+AX10+BB10+BD10+BF10+BH10</f>
        <v>58</v>
      </c>
      <c r="BL10" s="292">
        <f t="shared" si="10"/>
        <v>2358.3999999999996</v>
      </c>
      <c r="BM10" s="293">
        <f t="shared" si="11"/>
        <v>105.10405</v>
      </c>
      <c r="BN10" s="286">
        <v>71.781934568292598</v>
      </c>
      <c r="BO10" s="193">
        <f t="shared" si="12"/>
        <v>-2253.2959499999997</v>
      </c>
      <c r="BP10" s="86"/>
      <c r="BQ10" s="86"/>
      <c r="BR10" s="86"/>
      <c r="BS10" s="86"/>
      <c r="BT10" s="86"/>
      <c r="BU10" s="86"/>
      <c r="BV10" s="86"/>
      <c r="BW10" s="86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</row>
    <row r="11" spans="1:999" ht="14.25" customHeight="1">
      <c r="A11" s="175" t="s">
        <v>62</v>
      </c>
      <c r="B11" s="199">
        <v>202</v>
      </c>
      <c r="C11" s="200">
        <v>2.8685700000000001</v>
      </c>
      <c r="D11" s="52">
        <f t="shared" si="0"/>
        <v>1.4200841584158417</v>
      </c>
      <c r="E11" s="208">
        <v>1</v>
      </c>
      <c r="F11" s="88"/>
      <c r="G11" s="177">
        <f t="shared" si="1"/>
        <v>0</v>
      </c>
      <c r="H11" s="208">
        <v>37</v>
      </c>
      <c r="I11" s="88">
        <v>1.06873</v>
      </c>
      <c r="J11" s="177">
        <f t="shared" si="2"/>
        <v>2.888459459459459</v>
      </c>
      <c r="K11" s="208">
        <v>498</v>
      </c>
      <c r="L11" s="88">
        <v>28.021650000000001</v>
      </c>
      <c r="M11" s="177">
        <f t="shared" si="3"/>
        <v>5.6268373493975909</v>
      </c>
      <c r="N11" s="69">
        <v>37</v>
      </c>
      <c r="O11" s="88"/>
      <c r="P11" s="177">
        <f t="shared" si="4"/>
        <v>0</v>
      </c>
      <c r="Q11" s="219" t="s">
        <v>62</v>
      </c>
      <c r="R11" s="224">
        <v>251</v>
      </c>
      <c r="S11" s="88"/>
      <c r="T11" s="177">
        <f t="shared" si="5"/>
        <v>0</v>
      </c>
      <c r="U11" s="208"/>
      <c r="V11" s="88"/>
      <c r="W11" s="177" t="e">
        <f>V11/U11*100</f>
        <v>#DIV/0!</v>
      </c>
      <c r="X11" s="160" t="s">
        <v>62</v>
      </c>
      <c r="Y11" s="208">
        <v>5</v>
      </c>
      <c r="Z11" s="68">
        <v>0.34</v>
      </c>
      <c r="AA11" s="177">
        <f>Z11/Y11*100</f>
        <v>6.8000000000000007</v>
      </c>
      <c r="AB11" s="208"/>
      <c r="AC11" s="88"/>
      <c r="AD11" s="230"/>
      <c r="AE11" s="208">
        <v>448.4</v>
      </c>
      <c r="AF11" s="88">
        <v>43.906979999999997</v>
      </c>
      <c r="AG11" s="177">
        <f t="shared" si="6"/>
        <v>9.7919223907225703</v>
      </c>
      <c r="AH11" s="219" t="s">
        <v>62</v>
      </c>
      <c r="AI11" s="223"/>
      <c r="AJ11" s="236">
        <v>0.3</v>
      </c>
      <c r="AK11" s="241"/>
      <c r="AL11" s="236"/>
      <c r="AM11" s="251">
        <f t="shared" si="7"/>
        <v>1479.4</v>
      </c>
      <c r="AN11" s="198">
        <f>C11+F11+I11+L11+O11+S11+V11+Z11+AC11+AF11+AJ11+AL11</f>
        <v>76.505929999999992</v>
      </c>
      <c r="AO11" s="246">
        <v>100.54190186352</v>
      </c>
      <c r="AP11" s="57">
        <v>8.4740500000004904</v>
      </c>
      <c r="AQ11" s="154" t="s">
        <v>62</v>
      </c>
      <c r="AR11" s="255">
        <v>1506</v>
      </c>
      <c r="AS11" s="58">
        <v>75</v>
      </c>
      <c r="AT11" s="256"/>
      <c r="AU11" s="59"/>
      <c r="AV11" s="260"/>
      <c r="AW11" s="263"/>
      <c r="AX11" s="97"/>
      <c r="AY11" s="187" t="e">
        <f t="shared" si="9"/>
        <v>#DIV/0!</v>
      </c>
      <c r="AZ11" s="219" t="s">
        <v>62</v>
      </c>
      <c r="BA11" s="266">
        <v>25</v>
      </c>
      <c r="BB11" s="267"/>
      <c r="BC11" s="208">
        <v>6.8</v>
      </c>
      <c r="BD11" s="268"/>
      <c r="BE11" s="210">
        <v>66</v>
      </c>
      <c r="BF11" s="271"/>
      <c r="BG11" s="279"/>
      <c r="BH11" s="280"/>
      <c r="BI11" s="75"/>
      <c r="BJ11" s="282">
        <f t="shared" si="13"/>
        <v>1603.8</v>
      </c>
      <c r="BK11" s="283">
        <f t="shared" si="14"/>
        <v>75</v>
      </c>
      <c r="BL11" s="292">
        <f t="shared" si="10"/>
        <v>3083.2</v>
      </c>
      <c r="BM11" s="293">
        <f t="shared" si="11"/>
        <v>151.50592999999998</v>
      </c>
      <c r="BN11" s="286">
        <v>100.080230971342</v>
      </c>
      <c r="BO11" s="193">
        <f t="shared" si="12"/>
        <v>-2931.69407</v>
      </c>
      <c r="BP11" s="86"/>
      <c r="BQ11" s="86"/>
      <c r="BR11" s="86"/>
      <c r="BS11" s="86"/>
      <c r="BT11" s="86"/>
      <c r="BU11" s="86"/>
      <c r="BV11" s="86"/>
      <c r="BW11" s="86"/>
      <c r="BX11" s="147"/>
      <c r="BY11" s="147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</row>
    <row r="12" spans="1:999" ht="14.25" customHeight="1">
      <c r="A12" s="175" t="s">
        <v>63</v>
      </c>
      <c r="B12" s="199">
        <v>782</v>
      </c>
      <c r="C12" s="200">
        <v>40.294499999999999</v>
      </c>
      <c r="D12" s="52">
        <f t="shared" si="0"/>
        <v>5.1527493606138108</v>
      </c>
      <c r="E12" s="208">
        <v>99</v>
      </c>
      <c r="F12" s="88">
        <v>4.65259</v>
      </c>
      <c r="G12" s="177">
        <f t="shared" si="1"/>
        <v>4.6995858585858583</v>
      </c>
      <c r="H12" s="208">
        <v>122</v>
      </c>
      <c r="I12" s="88">
        <v>6.7010300000000003</v>
      </c>
      <c r="J12" s="177">
        <f t="shared" si="2"/>
        <v>5.4926475409836071</v>
      </c>
      <c r="K12" s="208">
        <v>494</v>
      </c>
      <c r="L12" s="88">
        <v>14.93688</v>
      </c>
      <c r="M12" s="177">
        <f t="shared" si="3"/>
        <v>3.0236599190283404</v>
      </c>
      <c r="N12" s="69">
        <v>108</v>
      </c>
      <c r="O12" s="88">
        <v>0.13600000000000001</v>
      </c>
      <c r="P12" s="177">
        <f t="shared" si="4"/>
        <v>0.12592592592592594</v>
      </c>
      <c r="Q12" s="219" t="s">
        <v>63</v>
      </c>
      <c r="R12" s="224">
        <v>209.2</v>
      </c>
      <c r="S12" s="88"/>
      <c r="T12" s="177">
        <f t="shared" si="5"/>
        <v>0</v>
      </c>
      <c r="U12" s="208"/>
      <c r="V12" s="88"/>
      <c r="W12" s="177" t="e">
        <f>V12/U12*100</f>
        <v>#DIV/0!</v>
      </c>
      <c r="X12" s="160" t="s">
        <v>63</v>
      </c>
      <c r="Y12" s="208"/>
      <c r="Z12" s="68"/>
      <c r="AA12" s="230"/>
      <c r="AB12" s="208"/>
      <c r="AC12" s="88"/>
      <c r="AD12" s="230"/>
      <c r="AE12" s="208">
        <v>1218.4000000000001</v>
      </c>
      <c r="AF12" s="88">
        <v>119.28708</v>
      </c>
      <c r="AG12" s="177">
        <f t="shared" si="6"/>
        <v>9.7904694681549564</v>
      </c>
      <c r="AH12" s="219" t="s">
        <v>63</v>
      </c>
      <c r="AI12" s="224"/>
      <c r="AJ12" s="236"/>
      <c r="AK12" s="241"/>
      <c r="AL12" s="236"/>
      <c r="AM12" s="251">
        <f t="shared" si="7"/>
        <v>3032.6000000000004</v>
      </c>
      <c r="AN12" s="198">
        <f t="shared" si="8"/>
        <v>186.00808000000001</v>
      </c>
      <c r="AO12" s="246">
        <v>61.018581512025101</v>
      </c>
      <c r="AP12" s="95">
        <v>-1997.0582199999999</v>
      </c>
      <c r="AQ12" s="154" t="s">
        <v>63</v>
      </c>
      <c r="AR12" s="255">
        <v>5046</v>
      </c>
      <c r="AS12" s="58">
        <v>252</v>
      </c>
      <c r="AT12" s="256"/>
      <c r="AU12" s="59"/>
      <c r="AV12" s="260"/>
      <c r="AW12" s="263">
        <v>50</v>
      </c>
      <c r="AX12" s="97"/>
      <c r="AY12" s="187">
        <f t="shared" si="9"/>
        <v>0</v>
      </c>
      <c r="AZ12" s="219" t="s">
        <v>63</v>
      </c>
      <c r="BA12" s="266">
        <v>67</v>
      </c>
      <c r="BB12" s="267"/>
      <c r="BC12" s="208">
        <v>16.3</v>
      </c>
      <c r="BD12" s="268"/>
      <c r="BE12" s="208">
        <v>165.2</v>
      </c>
      <c r="BF12" s="271"/>
      <c r="BG12" s="279"/>
      <c r="BH12" s="280"/>
      <c r="BI12" s="75"/>
      <c r="BJ12" s="282">
        <f t="shared" si="13"/>
        <v>5344.5</v>
      </c>
      <c r="BK12" s="283">
        <f t="shared" si="14"/>
        <v>252</v>
      </c>
      <c r="BL12" s="292">
        <f t="shared" si="10"/>
        <v>8377.1</v>
      </c>
      <c r="BM12" s="293">
        <f t="shared" si="11"/>
        <v>438.00808000000001</v>
      </c>
      <c r="BN12" s="286">
        <v>81.962919043173599</v>
      </c>
      <c r="BO12" s="193">
        <f t="shared" si="12"/>
        <v>-7939.0919200000008</v>
      </c>
      <c r="BP12" s="86"/>
      <c r="BQ12" s="86"/>
      <c r="BR12" s="86"/>
      <c r="BS12" s="86"/>
      <c r="BT12" s="86"/>
      <c r="BU12" s="86"/>
      <c r="BV12" s="86"/>
      <c r="BW12" s="86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</row>
    <row r="13" spans="1:999" ht="14.25" customHeight="1">
      <c r="A13" s="175" t="s">
        <v>64</v>
      </c>
      <c r="B13" s="199">
        <v>55</v>
      </c>
      <c r="C13" s="200">
        <v>0.33160000000000001</v>
      </c>
      <c r="D13" s="52">
        <f t="shared" si="0"/>
        <v>0.60290909090909095</v>
      </c>
      <c r="E13" s="208">
        <v>20</v>
      </c>
      <c r="F13" s="88"/>
      <c r="G13" s="177">
        <f t="shared" si="1"/>
        <v>0</v>
      </c>
      <c r="H13" s="208">
        <v>20</v>
      </c>
      <c r="I13" s="88">
        <v>1.15829</v>
      </c>
      <c r="J13" s="177">
        <f t="shared" si="2"/>
        <v>5.7914500000000002</v>
      </c>
      <c r="K13" s="208">
        <v>371</v>
      </c>
      <c r="L13" s="88">
        <v>1.6658299999999999</v>
      </c>
      <c r="M13" s="177">
        <f t="shared" si="3"/>
        <v>0.44901078167115899</v>
      </c>
      <c r="N13" s="69">
        <v>2</v>
      </c>
      <c r="O13" s="88"/>
      <c r="P13" s="177">
        <f t="shared" si="4"/>
        <v>0</v>
      </c>
      <c r="Q13" s="219" t="s">
        <v>64</v>
      </c>
      <c r="R13" s="224">
        <v>5.5</v>
      </c>
      <c r="S13" s="88"/>
      <c r="T13" s="177">
        <f t="shared" si="5"/>
        <v>0</v>
      </c>
      <c r="U13" s="208"/>
      <c r="V13" s="88"/>
      <c r="W13" s="227"/>
      <c r="X13" s="160" t="s">
        <v>65</v>
      </c>
      <c r="Y13" s="231"/>
      <c r="Z13" s="68">
        <v>4.0999999999999996</v>
      </c>
      <c r="AA13" s="177" t="e">
        <f>Z13/Y13*100</f>
        <v>#DIV/0!</v>
      </c>
      <c r="AB13" s="208"/>
      <c r="AC13" s="88"/>
      <c r="AD13" s="177" t="e">
        <f>AC13/AB13*100</f>
        <v>#DIV/0!</v>
      </c>
      <c r="AE13" s="208">
        <v>591.29999999999995</v>
      </c>
      <c r="AF13" s="88">
        <v>57.895029999999998</v>
      </c>
      <c r="AG13" s="177">
        <f t="shared" si="6"/>
        <v>9.7911432437003221</v>
      </c>
      <c r="AH13" s="219" t="s">
        <v>64</v>
      </c>
      <c r="AI13" s="224"/>
      <c r="AJ13" s="236"/>
      <c r="AK13" s="241"/>
      <c r="AL13" s="236"/>
      <c r="AM13" s="251">
        <f t="shared" si="7"/>
        <v>1064.8</v>
      </c>
      <c r="AN13" s="198">
        <f t="shared" si="8"/>
        <v>65.150750000000002</v>
      </c>
      <c r="AO13" s="246">
        <v>71.878163893580606</v>
      </c>
      <c r="AP13" s="57">
        <v>-469.52780000000001</v>
      </c>
      <c r="AQ13" s="154" t="s">
        <v>65</v>
      </c>
      <c r="AR13" s="255">
        <v>1802</v>
      </c>
      <c r="AS13" s="58">
        <v>90</v>
      </c>
      <c r="AT13" s="256"/>
      <c r="AU13" s="59"/>
      <c r="AV13" s="260"/>
      <c r="AW13" s="263">
        <v>24</v>
      </c>
      <c r="AX13" s="97"/>
      <c r="AY13" s="187">
        <f t="shared" si="9"/>
        <v>0</v>
      </c>
      <c r="AZ13" s="219" t="s">
        <v>64</v>
      </c>
      <c r="BA13" s="266">
        <v>23</v>
      </c>
      <c r="BB13" s="267"/>
      <c r="BC13" s="208">
        <v>7.3</v>
      </c>
      <c r="BD13" s="268"/>
      <c r="BE13" s="208">
        <v>66</v>
      </c>
      <c r="BF13" s="271"/>
      <c r="BG13" s="279"/>
      <c r="BH13" s="280"/>
      <c r="BI13" s="75"/>
      <c r="BJ13" s="282">
        <f t="shared" si="13"/>
        <v>1922.3</v>
      </c>
      <c r="BK13" s="283">
        <f t="shared" si="14"/>
        <v>90</v>
      </c>
      <c r="BL13" s="292">
        <f t="shared" si="10"/>
        <v>2987.1</v>
      </c>
      <c r="BM13" s="293">
        <f t="shared" si="11"/>
        <v>155.15075000000002</v>
      </c>
      <c r="BN13" s="286">
        <v>87.266075796941905</v>
      </c>
      <c r="BO13" s="193">
        <f t="shared" si="12"/>
        <v>-2831.9492499999997</v>
      </c>
      <c r="BP13" s="86"/>
      <c r="BQ13" s="86"/>
      <c r="BR13" s="86"/>
      <c r="BS13" s="86"/>
      <c r="BT13" s="86"/>
      <c r="BU13" s="86"/>
      <c r="BV13" s="86"/>
      <c r="BW13" s="86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</row>
    <row r="14" spans="1:999" ht="14.25" customHeight="1">
      <c r="A14" s="175" t="s">
        <v>66</v>
      </c>
      <c r="B14" s="199">
        <v>104</v>
      </c>
      <c r="C14" s="200">
        <v>1.6519200000000001</v>
      </c>
      <c r="D14" s="52">
        <f t="shared" si="0"/>
        <v>1.5883846153846155</v>
      </c>
      <c r="E14" s="208">
        <v>1</v>
      </c>
      <c r="F14" s="88"/>
      <c r="G14" s="177">
        <f t="shared" si="1"/>
        <v>0</v>
      </c>
      <c r="H14" s="208">
        <v>32</v>
      </c>
      <c r="I14" s="88">
        <v>0.72096000000000005</v>
      </c>
      <c r="J14" s="177">
        <f t="shared" si="2"/>
        <v>2.2530000000000001</v>
      </c>
      <c r="K14" s="208">
        <v>402</v>
      </c>
      <c r="L14" s="88">
        <v>42.485810000000001</v>
      </c>
      <c r="M14" s="177">
        <f t="shared" si="3"/>
        <v>10.568609452736318</v>
      </c>
      <c r="N14" s="69">
        <v>2</v>
      </c>
      <c r="O14" s="88"/>
      <c r="P14" s="177">
        <f t="shared" si="4"/>
        <v>0</v>
      </c>
      <c r="Q14" s="219" t="s">
        <v>66</v>
      </c>
      <c r="R14" s="224">
        <v>952.3</v>
      </c>
      <c r="S14" s="88"/>
      <c r="T14" s="177">
        <f t="shared" si="5"/>
        <v>0</v>
      </c>
      <c r="U14" s="208"/>
      <c r="V14" s="88"/>
      <c r="W14" s="227"/>
      <c r="X14" s="160" t="s">
        <v>66</v>
      </c>
      <c r="Y14" s="207"/>
      <c r="Z14" s="68"/>
      <c r="AA14" s="177" t="e">
        <f>Z14/Y14*100</f>
        <v>#DIV/0!</v>
      </c>
      <c r="AB14" s="208"/>
      <c r="AC14" s="88"/>
      <c r="AD14" s="230"/>
      <c r="AE14" s="208">
        <v>527.70000000000005</v>
      </c>
      <c r="AF14" s="88">
        <v>51.678109999999997</v>
      </c>
      <c r="AG14" s="177">
        <f t="shared" si="6"/>
        <v>9.7930850862232308</v>
      </c>
      <c r="AH14" s="219" t="s">
        <v>66</v>
      </c>
      <c r="AI14" s="224"/>
      <c r="AJ14" s="236"/>
      <c r="AK14" s="241"/>
      <c r="AL14" s="236"/>
      <c r="AM14" s="251">
        <f t="shared" si="7"/>
        <v>2021</v>
      </c>
      <c r="AN14" s="198">
        <f t="shared" si="8"/>
        <v>96.536799999999999</v>
      </c>
      <c r="AO14" s="246">
        <v>157.71825815144999</v>
      </c>
      <c r="AP14" s="95">
        <v>1401.1182200000001</v>
      </c>
      <c r="AQ14" s="154" t="s">
        <v>66</v>
      </c>
      <c r="AR14" s="255">
        <v>1692</v>
      </c>
      <c r="AS14" s="58">
        <v>85</v>
      </c>
      <c r="AT14" s="256"/>
      <c r="AU14" s="59"/>
      <c r="AV14" s="260"/>
      <c r="AW14" s="263">
        <v>17</v>
      </c>
      <c r="AX14" s="97"/>
      <c r="AY14" s="187">
        <f t="shared" si="9"/>
        <v>0</v>
      </c>
      <c r="AZ14" s="219" t="s">
        <v>66</v>
      </c>
      <c r="BA14" s="266">
        <v>22</v>
      </c>
      <c r="BB14" s="267"/>
      <c r="BC14" s="208">
        <v>4.5999999999999996</v>
      </c>
      <c r="BD14" s="268"/>
      <c r="BE14" s="208">
        <v>66</v>
      </c>
      <c r="BF14" s="271"/>
      <c r="BG14" s="279"/>
      <c r="BH14" s="280"/>
      <c r="BI14" s="75"/>
      <c r="BJ14" s="282">
        <f t="shared" si="13"/>
        <v>1801.6</v>
      </c>
      <c r="BK14" s="283">
        <f t="shared" si="14"/>
        <v>85</v>
      </c>
      <c r="BL14" s="292">
        <f t="shared" si="10"/>
        <v>3822.6</v>
      </c>
      <c r="BM14" s="293">
        <f t="shared" si="11"/>
        <v>181.5368</v>
      </c>
      <c r="BN14" s="286">
        <v>131.97284613961</v>
      </c>
      <c r="BO14" s="193">
        <f t="shared" si="12"/>
        <v>-3641.0632000000001</v>
      </c>
      <c r="BP14" s="86"/>
      <c r="BQ14" s="86"/>
      <c r="BR14" s="86"/>
      <c r="BS14" s="86"/>
      <c r="BT14" s="86"/>
      <c r="BU14" s="86"/>
      <c r="BV14" s="86"/>
      <c r="BW14" s="86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</row>
    <row r="15" spans="1:999" ht="14.25" customHeight="1">
      <c r="A15" s="175" t="s">
        <v>67</v>
      </c>
      <c r="B15" s="199">
        <v>110</v>
      </c>
      <c r="C15" s="200">
        <v>2.5939999999999999</v>
      </c>
      <c r="D15" s="52">
        <f t="shared" si="0"/>
        <v>2.3581818181818179</v>
      </c>
      <c r="E15" s="209">
        <v>16</v>
      </c>
      <c r="F15" s="88">
        <v>1.63859</v>
      </c>
      <c r="G15" s="177">
        <f t="shared" si="1"/>
        <v>10.241187500000001</v>
      </c>
      <c r="H15" s="208">
        <v>44</v>
      </c>
      <c r="I15" s="48">
        <v>0.68289</v>
      </c>
      <c r="J15" s="177">
        <f t="shared" si="2"/>
        <v>1.5520227272727272</v>
      </c>
      <c r="K15" s="208">
        <v>781</v>
      </c>
      <c r="L15" s="88">
        <v>2.47858</v>
      </c>
      <c r="M15" s="177">
        <f t="shared" si="3"/>
        <v>0.31735979513444301</v>
      </c>
      <c r="N15" s="69">
        <v>5</v>
      </c>
      <c r="O15" s="88">
        <v>3.0000000000000001E-3</v>
      </c>
      <c r="P15" s="177">
        <f t="shared" si="4"/>
        <v>6.0000000000000005E-2</v>
      </c>
      <c r="Q15" s="219" t="s">
        <v>67</v>
      </c>
      <c r="R15" s="224">
        <v>212</v>
      </c>
      <c r="S15" s="88"/>
      <c r="T15" s="177">
        <f t="shared" si="5"/>
        <v>0</v>
      </c>
      <c r="U15" s="208"/>
      <c r="V15" s="88"/>
      <c r="W15" s="227"/>
      <c r="X15" s="160" t="s">
        <v>67</v>
      </c>
      <c r="Y15" s="208">
        <v>5</v>
      </c>
      <c r="Z15" s="68"/>
      <c r="AA15" s="177">
        <f>Z15/Y15*100</f>
        <v>0</v>
      </c>
      <c r="AB15" s="208"/>
      <c r="AC15" s="88"/>
      <c r="AD15" s="230"/>
      <c r="AE15" s="208">
        <v>265.8</v>
      </c>
      <c r="AF15" s="88">
        <v>26.03332</v>
      </c>
      <c r="AG15" s="177">
        <f t="shared" si="6"/>
        <v>9.7943265613243042</v>
      </c>
      <c r="AH15" s="219" t="s">
        <v>67</v>
      </c>
      <c r="AI15" s="224"/>
      <c r="AJ15" s="236"/>
      <c r="AK15" s="241"/>
      <c r="AL15" s="236"/>
      <c r="AM15" s="251">
        <f t="shared" si="7"/>
        <v>1438.8</v>
      </c>
      <c r="AN15" s="198">
        <f t="shared" si="8"/>
        <v>33.43038</v>
      </c>
      <c r="AO15" s="246">
        <v>74.4539693743302</v>
      </c>
      <c r="AP15" s="57">
        <v>-689.11464999999998</v>
      </c>
      <c r="AQ15" s="154" t="s">
        <v>67</v>
      </c>
      <c r="AR15" s="255">
        <v>1387</v>
      </c>
      <c r="AS15" s="58">
        <v>69</v>
      </c>
      <c r="AT15" s="256"/>
      <c r="AU15" s="59"/>
      <c r="AV15" s="260"/>
      <c r="AW15" s="263"/>
      <c r="AX15" s="97"/>
      <c r="AY15" s="187" t="e">
        <f t="shared" si="9"/>
        <v>#DIV/0!</v>
      </c>
      <c r="AZ15" s="219" t="s">
        <v>67</v>
      </c>
      <c r="BA15" s="266">
        <v>23</v>
      </c>
      <c r="BB15" s="267"/>
      <c r="BC15" s="208">
        <v>4.7</v>
      </c>
      <c r="BD15" s="268"/>
      <c r="BE15" s="208">
        <v>66</v>
      </c>
      <c r="BF15" s="271"/>
      <c r="BG15" s="279"/>
      <c r="BH15" s="280"/>
      <c r="BI15" s="75"/>
      <c r="BJ15" s="282">
        <f t="shared" si="13"/>
        <v>1480.7</v>
      </c>
      <c r="BK15" s="283">
        <f t="shared" si="14"/>
        <v>69</v>
      </c>
      <c r="BL15" s="292">
        <f t="shared" si="10"/>
        <v>2919.5</v>
      </c>
      <c r="BM15" s="293">
        <f t="shared" si="11"/>
        <v>102.43038</v>
      </c>
      <c r="BN15" s="286">
        <v>83.943611843961605</v>
      </c>
      <c r="BO15" s="193">
        <f t="shared" si="12"/>
        <v>-2817.0696200000002</v>
      </c>
      <c r="BP15" s="86"/>
      <c r="BQ15" s="86"/>
      <c r="BR15" s="86"/>
      <c r="BS15" s="86"/>
      <c r="BT15" s="86"/>
      <c r="BU15" s="86"/>
      <c r="BV15" s="86"/>
      <c r="BW15" s="86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</row>
    <row r="16" spans="1:999" ht="14.25" customHeight="1">
      <c r="A16" s="175" t="s">
        <v>68</v>
      </c>
      <c r="B16" s="199">
        <v>104</v>
      </c>
      <c r="C16" s="200">
        <v>5.8500000000000003E-2</v>
      </c>
      <c r="D16" s="52">
        <f t="shared" si="0"/>
        <v>5.6250000000000008E-2</v>
      </c>
      <c r="E16" s="207">
        <v>20</v>
      </c>
      <c r="F16" s="48"/>
      <c r="G16" s="177">
        <f t="shared" si="1"/>
        <v>0</v>
      </c>
      <c r="H16" s="208">
        <v>27</v>
      </c>
      <c r="I16" s="88">
        <v>1.0163199999999999</v>
      </c>
      <c r="J16" s="177">
        <f t="shared" si="2"/>
        <v>3.7641481481481476</v>
      </c>
      <c r="K16" s="208">
        <v>260</v>
      </c>
      <c r="L16" s="88">
        <v>7.2041500000000003</v>
      </c>
      <c r="M16" s="177">
        <f t="shared" si="3"/>
        <v>2.7708269230769229</v>
      </c>
      <c r="N16" s="69">
        <v>3</v>
      </c>
      <c r="O16" s="88"/>
      <c r="P16" s="177">
        <f t="shared" si="4"/>
        <v>0</v>
      </c>
      <c r="Q16" s="219" t="s">
        <v>68</v>
      </c>
      <c r="R16" s="224">
        <v>33</v>
      </c>
      <c r="S16" s="88"/>
      <c r="T16" s="177">
        <f t="shared" si="5"/>
        <v>0</v>
      </c>
      <c r="U16" s="208"/>
      <c r="V16" s="88"/>
      <c r="W16" s="227"/>
      <c r="X16" s="160" t="s">
        <v>69</v>
      </c>
      <c r="Y16" s="208"/>
      <c r="Z16" s="68"/>
      <c r="AA16" s="177" t="e">
        <f>Z16/Y16*100</f>
        <v>#DIV/0!</v>
      </c>
      <c r="AB16" s="208"/>
      <c r="AC16" s="88"/>
      <c r="AD16" s="230"/>
      <c r="AE16" s="208">
        <v>321.5</v>
      </c>
      <c r="AF16" s="88">
        <v>31.473120000000002</v>
      </c>
      <c r="AG16" s="177">
        <f t="shared" si="6"/>
        <v>9.7894618973561442</v>
      </c>
      <c r="AH16" s="219" t="s">
        <v>68</v>
      </c>
      <c r="AI16" s="224"/>
      <c r="AJ16" s="236"/>
      <c r="AK16" s="242"/>
      <c r="AL16" s="200"/>
      <c r="AM16" s="251">
        <f t="shared" si="7"/>
        <v>768.5</v>
      </c>
      <c r="AN16" s="198">
        <f t="shared" si="8"/>
        <v>39.752090000000003</v>
      </c>
      <c r="AO16" s="246">
        <v>91.233401360331598</v>
      </c>
      <c r="AP16" s="95">
        <v>-84.151720000000097</v>
      </c>
      <c r="AQ16" s="154" t="s">
        <v>69</v>
      </c>
      <c r="AR16" s="255">
        <v>1955</v>
      </c>
      <c r="AS16" s="58">
        <v>98</v>
      </c>
      <c r="AT16" s="256"/>
      <c r="AU16" s="59"/>
      <c r="AV16" s="260"/>
      <c r="AW16" s="263">
        <v>22</v>
      </c>
      <c r="AX16" s="97"/>
      <c r="AY16" s="187">
        <f t="shared" si="9"/>
        <v>0</v>
      </c>
      <c r="AZ16" s="219" t="s">
        <v>68</v>
      </c>
      <c r="BA16" s="266">
        <v>21</v>
      </c>
      <c r="BB16" s="267"/>
      <c r="BC16" s="208">
        <v>3.7</v>
      </c>
      <c r="BD16" s="268"/>
      <c r="BE16" s="208">
        <v>66</v>
      </c>
      <c r="BF16" s="271"/>
      <c r="BG16" s="279"/>
      <c r="BH16" s="280"/>
      <c r="BI16" s="75"/>
      <c r="BJ16" s="282">
        <f t="shared" si="13"/>
        <v>2067.6999999999998</v>
      </c>
      <c r="BK16" s="283">
        <f t="shared" si="14"/>
        <v>98</v>
      </c>
      <c r="BL16" s="292">
        <f t="shared" si="10"/>
        <v>2836.2</v>
      </c>
      <c r="BM16" s="293">
        <f t="shared" si="11"/>
        <v>137.75209000000001</v>
      </c>
      <c r="BN16" s="286">
        <v>97.220434065848806</v>
      </c>
      <c r="BO16" s="193">
        <f t="shared" si="12"/>
        <v>-2698.4479099999999</v>
      </c>
      <c r="BP16" s="86"/>
      <c r="BQ16" s="86"/>
      <c r="BR16" s="86"/>
      <c r="BS16" s="86"/>
      <c r="BT16" s="86"/>
      <c r="BU16" s="86"/>
      <c r="BV16" s="86"/>
      <c r="BW16" s="86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</row>
    <row r="17" spans="1:999" ht="14.25" customHeight="1">
      <c r="A17" s="175" t="s">
        <v>70</v>
      </c>
      <c r="B17" s="199">
        <v>36</v>
      </c>
      <c r="C17" s="200">
        <v>1.1054999999999999</v>
      </c>
      <c r="D17" s="52">
        <f t="shared" si="0"/>
        <v>3.0708333333333329</v>
      </c>
      <c r="E17" s="208"/>
      <c r="F17" s="88"/>
      <c r="G17" s="177"/>
      <c r="H17" s="208">
        <v>24</v>
      </c>
      <c r="I17" s="88">
        <v>0.25041999999999998</v>
      </c>
      <c r="J17" s="177">
        <f t="shared" si="2"/>
        <v>1.0434166666666667</v>
      </c>
      <c r="K17" s="208">
        <v>356</v>
      </c>
      <c r="L17" s="88">
        <v>17.420780000000001</v>
      </c>
      <c r="M17" s="177">
        <f t="shared" si="3"/>
        <v>4.8934775280898881</v>
      </c>
      <c r="N17" s="69">
        <v>3</v>
      </c>
      <c r="O17" s="88">
        <v>0.13900000000000001</v>
      </c>
      <c r="P17" s="177">
        <f t="shared" si="4"/>
        <v>4.6333333333333337</v>
      </c>
      <c r="Q17" s="219" t="s">
        <v>70</v>
      </c>
      <c r="R17" s="224">
        <v>96.4</v>
      </c>
      <c r="S17" s="88"/>
      <c r="T17" s="177">
        <f t="shared" si="5"/>
        <v>0</v>
      </c>
      <c r="U17" s="208"/>
      <c r="V17" s="88"/>
      <c r="W17" s="227"/>
      <c r="X17" s="160" t="s">
        <v>70</v>
      </c>
      <c r="Y17" s="208">
        <v>0.6</v>
      </c>
      <c r="Z17" s="68"/>
      <c r="AA17" s="177">
        <f>Z17/Y17*100</f>
        <v>0</v>
      </c>
      <c r="AB17" s="208"/>
      <c r="AC17" s="88"/>
      <c r="AD17" s="230"/>
      <c r="AE17" s="208">
        <v>722.2</v>
      </c>
      <c r="AF17" s="88">
        <v>70.717420000000004</v>
      </c>
      <c r="AG17" s="177">
        <f t="shared" si="6"/>
        <v>9.791944059817224</v>
      </c>
      <c r="AH17" s="219" t="s">
        <v>70</v>
      </c>
      <c r="AI17" s="224"/>
      <c r="AJ17" s="236"/>
      <c r="AK17" s="242"/>
      <c r="AL17" s="200"/>
      <c r="AM17" s="251">
        <f t="shared" si="7"/>
        <v>1238.2</v>
      </c>
      <c r="AN17" s="198">
        <f t="shared" si="8"/>
        <v>89.633120000000005</v>
      </c>
      <c r="AO17" s="246">
        <v>88.982982745378294</v>
      </c>
      <c r="AP17" s="57">
        <v>-179.15575999999999</v>
      </c>
      <c r="AQ17" s="154" t="s">
        <v>70</v>
      </c>
      <c r="AR17" s="255">
        <v>1468</v>
      </c>
      <c r="AS17" s="58">
        <v>73</v>
      </c>
      <c r="AT17" s="256"/>
      <c r="AU17" s="59"/>
      <c r="AV17" s="260"/>
      <c r="AW17" s="263"/>
      <c r="AX17" s="97"/>
      <c r="AY17" s="187" t="e">
        <f t="shared" si="9"/>
        <v>#DIV/0!</v>
      </c>
      <c r="AZ17" s="219" t="s">
        <v>70</v>
      </c>
      <c r="BA17" s="266">
        <v>23</v>
      </c>
      <c r="BB17" s="267"/>
      <c r="BC17" s="208">
        <v>6</v>
      </c>
      <c r="BD17" s="268"/>
      <c r="BE17" s="208">
        <v>66</v>
      </c>
      <c r="BF17" s="271"/>
      <c r="BG17" s="279"/>
      <c r="BH17" s="280"/>
      <c r="BI17" s="75"/>
      <c r="BJ17" s="282">
        <f t="shared" si="13"/>
        <v>1563</v>
      </c>
      <c r="BK17" s="283">
        <f t="shared" si="14"/>
        <v>73</v>
      </c>
      <c r="BL17" s="292">
        <f>AM17+BJ17</f>
        <v>2801.2</v>
      </c>
      <c r="BM17" s="293">
        <f t="shared" si="11"/>
        <v>162.63312000000002</v>
      </c>
      <c r="BN17" s="286">
        <v>94.744428437199005</v>
      </c>
      <c r="BO17" s="193">
        <f t="shared" si="12"/>
        <v>-2638.5668799999999</v>
      </c>
      <c r="BP17" s="86"/>
      <c r="BQ17" s="86"/>
      <c r="BR17" s="86"/>
      <c r="BS17" s="86"/>
      <c r="BT17" s="86"/>
      <c r="BU17" s="86"/>
      <c r="BV17" s="86"/>
      <c r="BW17" s="86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</row>
    <row r="18" spans="1:999" ht="14.25" customHeight="1">
      <c r="A18" s="175" t="s">
        <v>71</v>
      </c>
      <c r="B18" s="199">
        <v>61</v>
      </c>
      <c r="C18" s="200">
        <v>0.10316</v>
      </c>
      <c r="D18" s="52">
        <f t="shared" si="0"/>
        <v>0.16911475409836066</v>
      </c>
      <c r="E18" s="208">
        <v>4</v>
      </c>
      <c r="F18" s="88"/>
      <c r="G18" s="177">
        <f t="shared" ref="G18:G23" si="15">F18/E18*100</f>
        <v>0</v>
      </c>
      <c r="H18" s="208">
        <v>19</v>
      </c>
      <c r="I18" s="88"/>
      <c r="J18" s="177">
        <f t="shared" si="2"/>
        <v>0</v>
      </c>
      <c r="K18" s="208">
        <v>286</v>
      </c>
      <c r="L18" s="88">
        <v>4.26912</v>
      </c>
      <c r="M18" s="177">
        <f t="shared" si="3"/>
        <v>1.4926993006993006</v>
      </c>
      <c r="N18" s="69">
        <v>5</v>
      </c>
      <c r="O18" s="88"/>
      <c r="P18" s="177">
        <f t="shared" si="4"/>
        <v>0</v>
      </c>
      <c r="Q18" s="219" t="s">
        <v>71</v>
      </c>
      <c r="R18" s="224">
        <v>68.8</v>
      </c>
      <c r="S18" s="88"/>
      <c r="T18" s="177">
        <f t="shared" si="5"/>
        <v>0</v>
      </c>
      <c r="U18" s="208"/>
      <c r="V18" s="88"/>
      <c r="W18" s="227"/>
      <c r="X18" s="160" t="s">
        <v>71</v>
      </c>
      <c r="Y18" s="208"/>
      <c r="Z18" s="68"/>
      <c r="AA18" s="230"/>
      <c r="AB18" s="208"/>
      <c r="AC18" s="88">
        <v>1.6271199999999999</v>
      </c>
      <c r="AD18" s="230"/>
      <c r="AE18" s="208">
        <v>186.4</v>
      </c>
      <c r="AF18" s="88">
        <v>18.26219</v>
      </c>
      <c r="AG18" s="177">
        <f t="shared" si="6"/>
        <v>9.7973122317596566</v>
      </c>
      <c r="AH18" s="219" t="s">
        <v>71</v>
      </c>
      <c r="AI18" s="224"/>
      <c r="AJ18" s="236"/>
      <c r="AK18" s="242"/>
      <c r="AL18" s="200"/>
      <c r="AM18" s="251">
        <f t="shared" si="7"/>
        <v>630.20000000000005</v>
      </c>
      <c r="AN18" s="198">
        <f t="shared" si="8"/>
        <v>24.261589999999998</v>
      </c>
      <c r="AO18" s="246">
        <v>76.104077990160107</v>
      </c>
      <c r="AP18" s="95">
        <v>-204.57490000000001</v>
      </c>
      <c r="AQ18" s="154" t="s">
        <v>71</v>
      </c>
      <c r="AR18" s="255">
        <v>1756</v>
      </c>
      <c r="AS18" s="58">
        <v>88</v>
      </c>
      <c r="AT18" s="256"/>
      <c r="AU18" s="59"/>
      <c r="AV18" s="260"/>
      <c r="AW18" s="263">
        <v>20</v>
      </c>
      <c r="AX18" s="97"/>
      <c r="AY18" s="187">
        <f t="shared" si="9"/>
        <v>0</v>
      </c>
      <c r="AZ18" s="219" t="s">
        <v>71</v>
      </c>
      <c r="BA18" s="266">
        <v>19</v>
      </c>
      <c r="BB18" s="267"/>
      <c r="BC18" s="208">
        <v>5</v>
      </c>
      <c r="BD18" s="268"/>
      <c r="BE18" s="208">
        <v>66</v>
      </c>
      <c r="BF18" s="271"/>
      <c r="BG18" s="279"/>
      <c r="BH18" s="280"/>
      <c r="BI18" s="75"/>
      <c r="BJ18" s="282">
        <f t="shared" si="13"/>
        <v>1866</v>
      </c>
      <c r="BK18" s="283">
        <f t="shared" si="14"/>
        <v>88</v>
      </c>
      <c r="BL18" s="292">
        <f t="shared" si="10"/>
        <v>2496.1999999999998</v>
      </c>
      <c r="BM18" s="293">
        <f t="shared" si="11"/>
        <v>112.26159</v>
      </c>
      <c r="BN18" s="286">
        <v>93.041925670757706</v>
      </c>
      <c r="BO18" s="193">
        <f t="shared" si="12"/>
        <v>-2383.9384099999997</v>
      </c>
      <c r="BP18" s="86"/>
      <c r="BQ18" s="86"/>
      <c r="BR18" s="86"/>
      <c r="BS18" s="86"/>
      <c r="BT18" s="86"/>
      <c r="BU18" s="86"/>
      <c r="BV18" s="86"/>
      <c r="BW18" s="86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</row>
    <row r="19" spans="1:999" ht="14.25" customHeight="1">
      <c r="A19" s="175" t="s">
        <v>72</v>
      </c>
      <c r="B19" s="199">
        <v>104</v>
      </c>
      <c r="C19" s="200">
        <v>24.2959</v>
      </c>
      <c r="D19" s="52">
        <f t="shared" si="0"/>
        <v>23.361442307692307</v>
      </c>
      <c r="E19" s="208">
        <v>59</v>
      </c>
      <c r="F19" s="88"/>
      <c r="G19" s="177">
        <f t="shared" si="15"/>
        <v>0</v>
      </c>
      <c r="H19" s="208">
        <v>34</v>
      </c>
      <c r="I19" s="88">
        <v>0.65690999999999999</v>
      </c>
      <c r="J19" s="177">
        <f t="shared" si="2"/>
        <v>1.9320882352941178</v>
      </c>
      <c r="K19" s="199">
        <v>715</v>
      </c>
      <c r="L19" s="88">
        <v>16.16582</v>
      </c>
      <c r="M19" s="177">
        <f t="shared" si="3"/>
        <v>2.2609538461538463</v>
      </c>
      <c r="N19" s="69">
        <v>1</v>
      </c>
      <c r="O19" s="88">
        <v>3.0000000000000001E-3</v>
      </c>
      <c r="P19" s="177">
        <f t="shared" si="4"/>
        <v>0.3</v>
      </c>
      <c r="Q19" s="219" t="s">
        <v>72</v>
      </c>
      <c r="R19" s="224">
        <v>19.3</v>
      </c>
      <c r="S19" s="88"/>
      <c r="T19" s="177">
        <f t="shared" si="5"/>
        <v>0</v>
      </c>
      <c r="U19" s="208"/>
      <c r="V19" s="88"/>
      <c r="W19" s="177" t="e">
        <f>V19/U19*100</f>
        <v>#DIV/0!</v>
      </c>
      <c r="X19" s="160" t="s">
        <v>72</v>
      </c>
      <c r="Y19" s="208"/>
      <c r="Z19" s="68"/>
      <c r="AA19" s="177" t="e">
        <f>Z19/Y19*100</f>
        <v>#DIV/0!</v>
      </c>
      <c r="AB19" s="208"/>
      <c r="AC19" s="88"/>
      <c r="AD19" s="230"/>
      <c r="AE19" s="208">
        <v>238.1</v>
      </c>
      <c r="AF19" s="88">
        <v>23.31344</v>
      </c>
      <c r="AG19" s="177">
        <f t="shared" si="6"/>
        <v>9.7914489710205803</v>
      </c>
      <c r="AH19" s="219" t="s">
        <v>72</v>
      </c>
      <c r="AI19" s="224"/>
      <c r="AJ19" s="236"/>
      <c r="AK19" s="242"/>
      <c r="AL19" s="200"/>
      <c r="AM19" s="251">
        <f t="shared" si="7"/>
        <v>1170.3999999999999</v>
      </c>
      <c r="AN19" s="198">
        <f t="shared" si="8"/>
        <v>64.435069999999996</v>
      </c>
      <c r="AO19" s="246">
        <v>63.634181550164101</v>
      </c>
      <c r="AP19" s="57">
        <v>-535.82997</v>
      </c>
      <c r="AQ19" s="154" t="s">
        <v>72</v>
      </c>
      <c r="AR19" s="255">
        <v>1246</v>
      </c>
      <c r="AS19" s="58">
        <v>62</v>
      </c>
      <c r="AT19" s="256"/>
      <c r="AU19" s="59"/>
      <c r="AV19" s="260"/>
      <c r="AW19" s="263"/>
      <c r="AX19" s="97"/>
      <c r="AY19" s="187" t="e">
        <f t="shared" si="9"/>
        <v>#DIV/0!</v>
      </c>
      <c r="AZ19" s="219" t="s">
        <v>72</v>
      </c>
      <c r="BA19" s="266">
        <v>19</v>
      </c>
      <c r="BB19" s="267"/>
      <c r="BC19" s="208">
        <v>6</v>
      </c>
      <c r="BD19" s="268"/>
      <c r="BE19" s="208">
        <v>66</v>
      </c>
      <c r="BF19" s="271"/>
      <c r="BG19" s="279"/>
      <c r="BH19" s="280"/>
      <c r="BI19" s="75"/>
      <c r="BJ19" s="282">
        <f t="shared" si="13"/>
        <v>1337</v>
      </c>
      <c r="BK19" s="283">
        <f t="shared" si="14"/>
        <v>62</v>
      </c>
      <c r="BL19" s="292">
        <f t="shared" si="10"/>
        <v>2507.3999999999996</v>
      </c>
      <c r="BM19" s="293">
        <f t="shared" si="11"/>
        <v>126.43507</v>
      </c>
      <c r="BN19" s="286">
        <v>82.449895255513596</v>
      </c>
      <c r="BO19" s="193">
        <f t="shared" si="12"/>
        <v>-2380.9649299999996</v>
      </c>
      <c r="BP19" s="86"/>
      <c r="BQ19" s="86"/>
      <c r="BR19" s="86"/>
      <c r="BS19" s="86"/>
      <c r="BT19" s="86"/>
      <c r="BU19" s="86"/>
      <c r="BV19" s="86"/>
      <c r="BW19" s="86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</row>
    <row r="20" spans="1:999" ht="14.25" customHeight="1">
      <c r="A20" s="175" t="s">
        <v>73</v>
      </c>
      <c r="B20" s="199">
        <v>171</v>
      </c>
      <c r="C20" s="200">
        <v>3.12866</v>
      </c>
      <c r="D20" s="52">
        <f t="shared" si="0"/>
        <v>1.8296257309941519</v>
      </c>
      <c r="E20" s="208">
        <v>20</v>
      </c>
      <c r="F20" s="88"/>
      <c r="G20" s="177">
        <f t="shared" si="15"/>
        <v>0</v>
      </c>
      <c r="H20" s="208">
        <v>132</v>
      </c>
      <c r="I20" s="88">
        <v>3.60392</v>
      </c>
      <c r="J20" s="177">
        <f t="shared" si="2"/>
        <v>2.7302424242424244</v>
      </c>
      <c r="K20" s="208">
        <v>574</v>
      </c>
      <c r="L20" s="88">
        <v>4.4238900000000001</v>
      </c>
      <c r="M20" s="177">
        <f t="shared" si="3"/>
        <v>0.77071254355400698</v>
      </c>
      <c r="N20" s="69">
        <v>19</v>
      </c>
      <c r="O20" s="88"/>
      <c r="P20" s="177">
        <f t="shared" si="4"/>
        <v>0</v>
      </c>
      <c r="Q20" s="219" t="s">
        <v>73</v>
      </c>
      <c r="R20" s="224">
        <v>107.3</v>
      </c>
      <c r="S20" s="88"/>
      <c r="T20" s="177">
        <f t="shared" si="5"/>
        <v>0</v>
      </c>
      <c r="U20" s="208"/>
      <c r="V20" s="88"/>
      <c r="W20" s="227"/>
      <c r="X20" s="160" t="s">
        <v>73</v>
      </c>
      <c r="Y20" s="208"/>
      <c r="Z20" s="68"/>
      <c r="AA20" s="177" t="e">
        <f>Z20/Y20*100</f>
        <v>#DIV/0!</v>
      </c>
      <c r="AB20" s="208"/>
      <c r="AC20" s="88"/>
      <c r="AD20" s="230"/>
      <c r="AE20" s="208">
        <v>837.4</v>
      </c>
      <c r="AF20" s="88">
        <v>81.985600000000005</v>
      </c>
      <c r="AG20" s="177">
        <f t="shared" si="6"/>
        <v>9.7904943873895398</v>
      </c>
      <c r="AH20" s="219" t="s">
        <v>73</v>
      </c>
      <c r="AI20" s="224"/>
      <c r="AJ20" s="236"/>
      <c r="AK20" s="242"/>
      <c r="AL20" s="200"/>
      <c r="AM20" s="251">
        <f t="shared" si="7"/>
        <v>1860.6999999999998</v>
      </c>
      <c r="AN20" s="198">
        <f t="shared" si="8"/>
        <v>93.142070000000004</v>
      </c>
      <c r="AO20" s="246">
        <v>83.775152627712799</v>
      </c>
      <c r="AP20" s="95">
        <v>-479.74732</v>
      </c>
      <c r="AQ20" s="154" t="s">
        <v>73</v>
      </c>
      <c r="AR20" s="255">
        <v>3692</v>
      </c>
      <c r="AS20" s="58">
        <v>185</v>
      </c>
      <c r="AT20" s="256"/>
      <c r="AU20" s="59"/>
      <c r="AV20" s="260"/>
      <c r="AW20" s="263">
        <v>51</v>
      </c>
      <c r="AX20" s="97"/>
      <c r="AY20" s="187">
        <f t="shared" si="9"/>
        <v>0</v>
      </c>
      <c r="AZ20" s="219" t="s">
        <v>73</v>
      </c>
      <c r="BA20" s="266">
        <v>46</v>
      </c>
      <c r="BB20" s="267"/>
      <c r="BC20" s="208">
        <v>11.9</v>
      </c>
      <c r="BD20" s="268"/>
      <c r="BE20" s="208">
        <v>165.2</v>
      </c>
      <c r="BF20" s="271"/>
      <c r="BG20" s="279"/>
      <c r="BH20" s="280"/>
      <c r="BI20" s="75"/>
      <c r="BJ20" s="282">
        <f t="shared" si="13"/>
        <v>3966.1</v>
      </c>
      <c r="BK20" s="283">
        <f t="shared" si="14"/>
        <v>185</v>
      </c>
      <c r="BL20" s="292">
        <f t="shared" si="10"/>
        <v>5826.7999999999993</v>
      </c>
      <c r="BM20" s="293">
        <f t="shared" si="11"/>
        <v>278.14206999999999</v>
      </c>
      <c r="BN20" s="286">
        <v>93.205836201602906</v>
      </c>
      <c r="BO20" s="193">
        <f t="shared" si="12"/>
        <v>-5548.6579299999994</v>
      </c>
      <c r="BP20" s="86"/>
      <c r="BQ20" s="86"/>
      <c r="BR20" s="86"/>
      <c r="BS20" s="86"/>
      <c r="BT20" s="86"/>
      <c r="BU20" s="86"/>
      <c r="BV20" s="86"/>
      <c r="BW20" s="86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</row>
    <row r="21" spans="1:999" ht="14.25" customHeight="1">
      <c r="A21" s="175" t="s">
        <v>74</v>
      </c>
      <c r="B21" s="199">
        <v>86</v>
      </c>
      <c r="C21" s="200">
        <v>1.1900999999999999</v>
      </c>
      <c r="D21" s="52">
        <f t="shared" si="0"/>
        <v>1.3838372093023255</v>
      </c>
      <c r="E21" s="208">
        <v>0</v>
      </c>
      <c r="F21" s="88"/>
      <c r="G21" s="177" t="e">
        <f t="shared" si="15"/>
        <v>#DIV/0!</v>
      </c>
      <c r="H21" s="208">
        <v>50</v>
      </c>
      <c r="I21" s="88">
        <v>0.40611000000000003</v>
      </c>
      <c r="J21" s="177">
        <f t="shared" si="2"/>
        <v>0.81222000000000016</v>
      </c>
      <c r="K21" s="208">
        <v>276</v>
      </c>
      <c r="L21" s="88">
        <v>1.2009700000000001</v>
      </c>
      <c r="M21" s="177">
        <f t="shared" si="3"/>
        <v>0.43513405797101451</v>
      </c>
      <c r="N21" s="69">
        <v>2</v>
      </c>
      <c r="O21" s="88"/>
      <c r="P21" s="177">
        <f t="shared" si="4"/>
        <v>0</v>
      </c>
      <c r="Q21" s="219" t="s">
        <v>74</v>
      </c>
      <c r="R21" s="224">
        <v>110.1</v>
      </c>
      <c r="S21" s="88"/>
      <c r="T21" s="177">
        <f t="shared" si="5"/>
        <v>0</v>
      </c>
      <c r="U21" s="208"/>
      <c r="V21" s="88"/>
      <c r="W21" s="227"/>
      <c r="X21" s="160" t="s">
        <v>74</v>
      </c>
      <c r="Y21" s="208"/>
      <c r="Z21" s="68"/>
      <c r="AA21" s="177" t="e">
        <f>Z21/Y21*100</f>
        <v>#DIV/0!</v>
      </c>
      <c r="AB21" s="208"/>
      <c r="AC21" s="88"/>
      <c r="AD21" s="230"/>
      <c r="AE21" s="208">
        <v>146.9</v>
      </c>
      <c r="AF21" s="88">
        <v>14.376609999999999</v>
      </c>
      <c r="AG21" s="177">
        <f t="shared" si="6"/>
        <v>9.7866643975493517</v>
      </c>
      <c r="AH21" s="219" t="s">
        <v>74</v>
      </c>
      <c r="AI21" s="224"/>
      <c r="AJ21" s="236"/>
      <c r="AK21" s="242"/>
      <c r="AL21" s="200"/>
      <c r="AM21" s="251">
        <f t="shared" si="7"/>
        <v>671</v>
      </c>
      <c r="AN21" s="198">
        <f t="shared" si="8"/>
        <v>17.17379</v>
      </c>
      <c r="AO21" s="246">
        <v>60.169679429457098</v>
      </c>
      <c r="AP21" s="57">
        <v>-498.06142999999997</v>
      </c>
      <c r="AQ21" s="154" t="s">
        <v>74</v>
      </c>
      <c r="AR21" s="255">
        <v>799</v>
      </c>
      <c r="AS21" s="58">
        <v>40</v>
      </c>
      <c r="AT21" s="256"/>
      <c r="AU21" s="59"/>
      <c r="AV21" s="260"/>
      <c r="AW21" s="263"/>
      <c r="AX21" s="97"/>
      <c r="AY21" s="187" t="e">
        <f t="shared" si="9"/>
        <v>#DIV/0!</v>
      </c>
      <c r="AZ21" s="219" t="s">
        <v>74</v>
      </c>
      <c r="BA21" s="266">
        <v>11</v>
      </c>
      <c r="BB21" s="267"/>
      <c r="BC21" s="208">
        <v>2.6</v>
      </c>
      <c r="BD21" s="268"/>
      <c r="BE21" s="208">
        <v>66</v>
      </c>
      <c r="BF21" s="271"/>
      <c r="BG21" s="279"/>
      <c r="BH21" s="280"/>
      <c r="BI21" s="75"/>
      <c r="BJ21" s="282">
        <f t="shared" si="13"/>
        <v>878.6</v>
      </c>
      <c r="BK21" s="283">
        <f t="shared" si="14"/>
        <v>40</v>
      </c>
      <c r="BL21" s="292">
        <f t="shared" si="10"/>
        <v>1549.6</v>
      </c>
      <c r="BM21" s="293">
        <f t="shared" si="11"/>
        <v>57.173789999999997</v>
      </c>
      <c r="BN21" s="286">
        <v>77.929742315826701</v>
      </c>
      <c r="BO21" s="193">
        <f t="shared" si="12"/>
        <v>-1492.4262099999999</v>
      </c>
      <c r="BP21" s="86"/>
      <c r="BQ21" s="86"/>
      <c r="BR21" s="86"/>
      <c r="BS21" s="86"/>
      <c r="BT21" s="86"/>
      <c r="BU21" s="86"/>
      <c r="BV21" s="86"/>
      <c r="BW21" s="86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</row>
    <row r="22" spans="1:999" ht="14.25" customHeight="1">
      <c r="A22" s="178" t="s">
        <v>75</v>
      </c>
      <c r="B22" s="201">
        <v>122</v>
      </c>
      <c r="C22" s="202">
        <v>7.8964999999999996</v>
      </c>
      <c r="D22" s="52">
        <f t="shared" si="0"/>
        <v>6.4725409836065575</v>
      </c>
      <c r="E22" s="210">
        <v>14</v>
      </c>
      <c r="F22" s="109"/>
      <c r="G22" s="177">
        <f t="shared" si="15"/>
        <v>0</v>
      </c>
      <c r="H22" s="210">
        <v>54</v>
      </c>
      <c r="I22" s="109">
        <v>0.69277</v>
      </c>
      <c r="J22" s="177">
        <f t="shared" si="2"/>
        <v>1.2829074074074074</v>
      </c>
      <c r="K22" s="216">
        <v>281</v>
      </c>
      <c r="L22" s="111">
        <v>1.88164</v>
      </c>
      <c r="M22" s="177">
        <f t="shared" si="3"/>
        <v>0.66962277580071172</v>
      </c>
      <c r="N22" s="212">
        <v>1</v>
      </c>
      <c r="O22" s="111"/>
      <c r="P22" s="177">
        <f t="shared" si="4"/>
        <v>0</v>
      </c>
      <c r="Q22" s="220" t="s">
        <v>75</v>
      </c>
      <c r="R22" s="225">
        <v>554.20000000000005</v>
      </c>
      <c r="S22" s="113"/>
      <c r="T22" s="177">
        <f t="shared" si="5"/>
        <v>0</v>
      </c>
      <c r="U22" s="216"/>
      <c r="V22" s="113"/>
      <c r="W22" s="227"/>
      <c r="X22" s="163" t="s">
        <v>75</v>
      </c>
      <c r="Y22" s="232">
        <v>10</v>
      </c>
      <c r="Z22" s="115"/>
      <c r="AA22" s="177">
        <f>Z22/Y22*100</f>
        <v>0</v>
      </c>
      <c r="AB22" s="232"/>
      <c r="AC22" s="116"/>
      <c r="AD22" s="177" t="e">
        <f>AC22/AB22*100</f>
        <v>#DIV/0!</v>
      </c>
      <c r="AE22" s="232">
        <v>230.2</v>
      </c>
      <c r="AF22" s="113">
        <v>22.53633</v>
      </c>
      <c r="AG22" s="177">
        <f t="shared" si="6"/>
        <v>9.7898913987836664</v>
      </c>
      <c r="AH22" s="220" t="s">
        <v>75</v>
      </c>
      <c r="AI22" s="237"/>
      <c r="AJ22" s="238"/>
      <c r="AK22" s="243"/>
      <c r="AL22" s="244"/>
      <c r="AM22" s="251">
        <f t="shared" si="7"/>
        <v>1266.4000000000001</v>
      </c>
      <c r="AN22" s="198">
        <f t="shared" si="8"/>
        <v>33.007239999999996</v>
      </c>
      <c r="AO22" s="247">
        <v>99.611577062884507</v>
      </c>
      <c r="AP22" s="56">
        <v>-5.2049799999999804</v>
      </c>
      <c r="AQ22" s="154" t="s">
        <v>75</v>
      </c>
      <c r="AR22" s="257">
        <v>1843</v>
      </c>
      <c r="AS22" s="122">
        <v>92</v>
      </c>
      <c r="AT22" s="256"/>
      <c r="AU22" s="59"/>
      <c r="AV22" s="260"/>
      <c r="AW22" s="264">
        <v>16</v>
      </c>
      <c r="AX22" s="126"/>
      <c r="AY22" s="187">
        <f t="shared" si="9"/>
        <v>0</v>
      </c>
      <c r="AZ22" s="220" t="s">
        <v>75</v>
      </c>
      <c r="BA22" s="266">
        <v>20</v>
      </c>
      <c r="BB22" s="267"/>
      <c r="BC22" s="210">
        <v>4.4000000000000004</v>
      </c>
      <c r="BD22" s="269"/>
      <c r="BE22" s="210">
        <v>66</v>
      </c>
      <c r="BF22" s="269"/>
      <c r="BG22" s="275"/>
      <c r="BH22" s="276"/>
      <c r="BI22" s="101"/>
      <c r="BJ22" s="282">
        <f t="shared" si="13"/>
        <v>1949.4</v>
      </c>
      <c r="BK22" s="283">
        <f t="shared" si="14"/>
        <v>92</v>
      </c>
      <c r="BL22" s="292">
        <f t="shared" si="10"/>
        <v>3215.8</v>
      </c>
      <c r="BM22" s="293">
        <f t="shared" si="11"/>
        <v>125.00724</v>
      </c>
      <c r="BN22" s="287">
        <v>99.851740763812899</v>
      </c>
      <c r="BO22" s="193">
        <f t="shared" si="12"/>
        <v>-3090.7927600000003</v>
      </c>
      <c r="BP22" s="86"/>
      <c r="BQ22" s="86"/>
      <c r="BR22" s="86"/>
      <c r="BS22" s="86"/>
      <c r="BT22" s="86"/>
      <c r="BU22" s="86"/>
      <c r="BV22" s="86"/>
      <c r="BW22" s="86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</row>
    <row r="23" spans="1:999" ht="14.25" customHeight="1" thickBot="1">
      <c r="A23" s="179" t="s">
        <v>16</v>
      </c>
      <c r="B23" s="203">
        <f>SUM(B9:B22)</f>
        <v>6135</v>
      </c>
      <c r="C23" s="204">
        <f>SUM(C9:C22)</f>
        <v>232.53796000000003</v>
      </c>
      <c r="D23" s="205">
        <f t="shared" si="0"/>
        <v>3.7903497962510189</v>
      </c>
      <c r="E23" s="211">
        <f>SUM(E9:E22)</f>
        <v>282</v>
      </c>
      <c r="F23" s="180">
        <f>SUM(F9:F22)</f>
        <v>6.2911799999999998</v>
      </c>
      <c r="G23" s="182">
        <f t="shared" si="15"/>
        <v>2.2309148936170211</v>
      </c>
      <c r="H23" s="215">
        <f>SUM(H9:H22)</f>
        <v>1115</v>
      </c>
      <c r="I23" s="180">
        <f>SUM(I9:I22)</f>
        <v>32.242440000000002</v>
      </c>
      <c r="J23" s="182">
        <f t="shared" si="2"/>
        <v>2.8916986547085202</v>
      </c>
      <c r="K23" s="211">
        <f>SUM(K9:K22)</f>
        <v>6692</v>
      </c>
      <c r="L23" s="180">
        <f>SUM(L9:L22)</f>
        <v>315.78022000000004</v>
      </c>
      <c r="M23" s="182">
        <f t="shared" si="3"/>
        <v>4.7187719665271972</v>
      </c>
      <c r="N23" s="213">
        <f>SUM(N9:N22)</f>
        <v>539</v>
      </c>
      <c r="O23" s="180">
        <f>SUM(O9:O22)</f>
        <v>53.318000000000005</v>
      </c>
      <c r="P23" s="182">
        <f t="shared" si="4"/>
        <v>9.892022263450837</v>
      </c>
      <c r="Q23" s="221" t="s">
        <v>16</v>
      </c>
      <c r="R23" s="211">
        <f>SUM(R9:R22)</f>
        <v>2916.5</v>
      </c>
      <c r="S23" s="180">
        <f>SUM(S9:S22)</f>
        <v>0</v>
      </c>
      <c r="T23" s="182">
        <f t="shared" si="5"/>
        <v>0</v>
      </c>
      <c r="U23" s="203">
        <f>SUM(U9:U22)</f>
        <v>0</v>
      </c>
      <c r="V23" s="180">
        <f>SUM(V9:V22)</f>
        <v>0</v>
      </c>
      <c r="W23" s="182" t="e">
        <f>V23/U23*100</f>
        <v>#DIV/0!</v>
      </c>
      <c r="X23" s="228">
        <f>SUM(X9:X22)</f>
        <v>0</v>
      </c>
      <c r="Y23" s="211">
        <f>SUM(Y9:Y22)</f>
        <v>20.6</v>
      </c>
      <c r="Z23" s="180">
        <f>SUM(Z9:Z22)</f>
        <v>4.4399999999999995</v>
      </c>
      <c r="AA23" s="182">
        <f>Z23/Y23*100</f>
        <v>21.553398058252423</v>
      </c>
      <c r="AB23" s="203">
        <f>SUM(AB9:AB22)</f>
        <v>400</v>
      </c>
      <c r="AC23" s="180">
        <f>SUM(AC9:AC22)</f>
        <v>1.6271199999999999</v>
      </c>
      <c r="AD23" s="182">
        <f>AC23/AB23*100</f>
        <v>0.40677999999999997</v>
      </c>
      <c r="AE23" s="203">
        <f>SUM(AE9:AE22)</f>
        <v>7365.3999999999987</v>
      </c>
      <c r="AF23" s="180">
        <f>SUM(AF9:AF22)</f>
        <v>721.16225000000009</v>
      </c>
      <c r="AG23" s="182">
        <f t="shared" si="6"/>
        <v>9.791216362994545</v>
      </c>
      <c r="AH23" s="221" t="s">
        <v>16</v>
      </c>
      <c r="AI23" s="215">
        <f t="shared" ref="AI23:AO23" si="16">SUM(AI9:AI22)</f>
        <v>0</v>
      </c>
      <c r="AJ23" s="239">
        <f t="shared" si="16"/>
        <v>0.3</v>
      </c>
      <c r="AK23" s="211">
        <f t="shared" si="16"/>
        <v>0</v>
      </c>
      <c r="AL23" s="239">
        <f t="shared" si="16"/>
        <v>0</v>
      </c>
      <c r="AM23" s="203">
        <f t="shared" si="16"/>
        <v>25465.500000000004</v>
      </c>
      <c r="AN23" s="204">
        <f t="shared" si="16"/>
        <v>1367.6991700000001</v>
      </c>
      <c r="AO23" s="213">
        <f t="shared" si="16"/>
        <v>1169.5443042815507</v>
      </c>
      <c r="AP23" s="188">
        <v>-5.2049799999999804</v>
      </c>
      <c r="AQ23" s="252">
        <f>SUM(AQ9:AQ22)</f>
        <v>0</v>
      </c>
      <c r="AR23" s="258">
        <f>SUM(AR9:AR22)</f>
        <v>33743</v>
      </c>
      <c r="AS23" s="189">
        <f>SUM(AS9:AS22)</f>
        <v>1687</v>
      </c>
      <c r="AT23" s="259">
        <v>100</v>
      </c>
      <c r="AU23" s="222">
        <f>SUM(AU9:AU22)</f>
        <v>0</v>
      </c>
      <c r="AV23" s="252">
        <f>SUM(AV9:AV22)</f>
        <v>0</v>
      </c>
      <c r="AW23" s="215">
        <f>SUM(AW9:AW22)</f>
        <v>200</v>
      </c>
      <c r="AX23" s="181">
        <f>SUM(AX9:AX22)</f>
        <v>0</v>
      </c>
      <c r="AY23" s="190">
        <f t="shared" si="9"/>
        <v>0</v>
      </c>
      <c r="AZ23" s="221" t="s">
        <v>16</v>
      </c>
      <c r="BA23" s="215">
        <f t="shared" ref="BA23:BH23" si="17">SUM(BA9:BA22)</f>
        <v>900</v>
      </c>
      <c r="BB23" s="194">
        <f t="shared" si="17"/>
        <v>0</v>
      </c>
      <c r="BC23" s="215">
        <f t="shared" si="17"/>
        <v>81.900000000000006</v>
      </c>
      <c r="BD23" s="194">
        <f t="shared" si="17"/>
        <v>0</v>
      </c>
      <c r="BE23" s="215">
        <f t="shared" si="17"/>
        <v>1386.8</v>
      </c>
      <c r="BF23" s="194">
        <f t="shared" si="17"/>
        <v>0</v>
      </c>
      <c r="BG23" s="215">
        <f t="shared" si="17"/>
        <v>3276</v>
      </c>
      <c r="BH23" s="194">
        <f t="shared" si="17"/>
        <v>0</v>
      </c>
      <c r="BI23" s="274"/>
      <c r="BJ23" s="203">
        <f t="shared" ref="BJ23:BM23" si="18">SUM(BJ9:BJ22)</f>
        <v>39587.699999999997</v>
      </c>
      <c r="BK23" s="204">
        <f t="shared" si="18"/>
        <v>1687</v>
      </c>
      <c r="BL23" s="203">
        <f t="shared" si="18"/>
        <v>65053.19999999999</v>
      </c>
      <c r="BM23" s="204">
        <f t="shared" si="18"/>
        <v>3054.6991699999994</v>
      </c>
      <c r="BN23" s="288">
        <v>99.851740763812899</v>
      </c>
      <c r="BO23" s="194">
        <f>SUM(BO9:BO22)</f>
        <v>-61998.500830000004</v>
      </c>
      <c r="BP23" s="86"/>
      <c r="BQ23" s="86"/>
      <c r="BR23" s="86"/>
      <c r="BS23" s="86"/>
      <c r="BT23" s="86"/>
      <c r="BU23" s="86"/>
      <c r="BV23" s="86"/>
      <c r="BW23" s="86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</row>
    <row r="24" spans="1:999">
      <c r="AN24" s="164"/>
      <c r="BL24" s="165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</row>
    <row r="25" spans="1:999" ht="14.25" customHeight="1">
      <c r="D25" s="166"/>
      <c r="E25" s="166"/>
      <c r="F25" s="166"/>
      <c r="G25" s="166"/>
      <c r="AM25" s="164"/>
      <c r="AN25" s="165"/>
      <c r="BL25" s="141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</row>
    <row r="26" spans="1:999" ht="14.25" customHeight="1">
      <c r="A26" s="146" t="s">
        <v>76</v>
      </c>
      <c r="C26" s="16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</row>
    <row r="27" spans="1:999">
      <c r="B27" s="168"/>
      <c r="C27" s="168"/>
      <c r="E27" s="165"/>
      <c r="H27" s="168"/>
      <c r="I27" s="168"/>
      <c r="N27" s="168"/>
      <c r="O27" s="168"/>
      <c r="R27" s="168"/>
      <c r="S27" s="168"/>
      <c r="U27" s="168"/>
      <c r="Y27" s="168"/>
      <c r="Z27" s="168"/>
      <c r="AA27" s="168"/>
      <c r="AB27" s="168"/>
      <c r="AC27" s="168"/>
      <c r="AD27" s="168"/>
      <c r="AE27" s="168"/>
      <c r="AF27" s="168"/>
      <c r="AG27" s="168"/>
      <c r="AI27" s="168"/>
      <c r="AJ27" s="168"/>
      <c r="AK27" s="168"/>
      <c r="AL27" s="168"/>
      <c r="AN27" s="168"/>
      <c r="AO27" s="168"/>
      <c r="AV27" s="168"/>
      <c r="AW27" s="168"/>
      <c r="AX27" s="168"/>
      <c r="AY27" s="168"/>
      <c r="BA27" s="168"/>
      <c r="BB27" s="168"/>
      <c r="BD27" s="168"/>
      <c r="BE27" s="168"/>
      <c r="BF27" s="168"/>
      <c r="BG27" s="168"/>
      <c r="BH27" s="168"/>
      <c r="BI27" s="168"/>
      <c r="BJ27" s="168"/>
      <c r="BK27" s="168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</row>
    <row r="28" spans="1:999">
      <c r="C28" s="164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</row>
    <row r="29" spans="1:999">
      <c r="C29" s="164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</row>
    <row r="30" spans="1:999">
      <c r="C30" s="164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</row>
    <row r="31" spans="1:999">
      <c r="C31" s="164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</row>
    <row r="32" spans="1:999">
      <c r="C32" s="164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</row>
    <row r="33" spans="3:3" s="147" customFormat="1">
      <c r="C33" s="164"/>
    </row>
    <row r="34" spans="3:3" s="147" customFormat="1">
      <c r="C34" s="164"/>
    </row>
    <row r="35" spans="3:3" s="147" customFormat="1">
      <c r="C35" s="164"/>
    </row>
    <row r="36" spans="3:3" s="147" customFormat="1">
      <c r="C36" s="164"/>
    </row>
    <row r="37" spans="3:3" s="147" customFormat="1">
      <c r="C37" s="164"/>
    </row>
    <row r="38" spans="3:3" s="147" customFormat="1">
      <c r="C38" s="164"/>
    </row>
    <row r="39" spans="3:3" s="147" customFormat="1">
      <c r="C39" s="164"/>
    </row>
    <row r="40" spans="3:3" s="147" customFormat="1">
      <c r="C40" s="164"/>
    </row>
    <row r="41" spans="3:3" s="147" customFormat="1">
      <c r="C41" s="164"/>
    </row>
    <row r="42" spans="3:3" s="147" customFormat="1">
      <c r="C42" s="164"/>
    </row>
    <row r="43" spans="3:3" s="147" customFormat="1" ht="14.25" customHeight="1">
      <c r="C43" s="169"/>
    </row>
  </sheetData>
  <mergeCells count="32">
    <mergeCell ref="A4:BN4"/>
    <mergeCell ref="B6:C6"/>
    <mergeCell ref="E6:F6"/>
    <mergeCell ref="H6:I6"/>
    <mergeCell ref="K6:L6"/>
    <mergeCell ref="N6:O6"/>
    <mergeCell ref="R6:S6"/>
    <mergeCell ref="U6:V6"/>
    <mergeCell ref="Y6:Z7"/>
    <mergeCell ref="AB6:AC6"/>
    <mergeCell ref="AE6:AF6"/>
    <mergeCell ref="AI6:AJ6"/>
    <mergeCell ref="AK6:AL7"/>
    <mergeCell ref="AQ6:AQ7"/>
    <mergeCell ref="AR6:AT7"/>
    <mergeCell ref="AI7:AJ7"/>
    <mergeCell ref="BJ6:BK7"/>
    <mergeCell ref="B7:C7"/>
    <mergeCell ref="E7:F7"/>
    <mergeCell ref="H7:I7"/>
    <mergeCell ref="K7:L7"/>
    <mergeCell ref="N7:O7"/>
    <mergeCell ref="R7:S7"/>
    <mergeCell ref="U7:V7"/>
    <mergeCell ref="AB7:AC7"/>
    <mergeCell ref="AE7:AF7"/>
    <mergeCell ref="BG6:BH7"/>
    <mergeCell ref="AU6:AV7"/>
    <mergeCell ref="AW6:AY7"/>
    <mergeCell ref="BA6:BB7"/>
    <mergeCell ref="BC6:BD7"/>
    <mergeCell ref="BE6:BF7"/>
  </mergeCells>
  <pageMargins left="0.70000000000000007" right="0.70000000000000007" top="0.75" bottom="0.75" header="0.30000000000000004" footer="0.3000000000000000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LZ43"/>
  <sheetViews>
    <sheetView workbookViewId="0">
      <selection sqref="A1:XFD1048576"/>
    </sheetView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125" style="146" customWidth="1"/>
    <col min="6" max="6" width="7.875" style="146" customWidth="1"/>
    <col min="7" max="7" width="5.75" style="146" customWidth="1"/>
    <col min="8" max="8" width="6.62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6.5" style="146" customWidth="1"/>
    <col min="15" max="15" width="8" style="146" customWidth="1"/>
    <col min="16" max="16" width="5.625" style="146" customWidth="1"/>
    <col min="17" max="17" width="10.375" style="146" customWidth="1"/>
    <col min="18" max="18" width="17.5" style="146" customWidth="1"/>
    <col min="19" max="19" width="9.125" style="146" customWidth="1"/>
    <col min="20" max="20" width="8.625" style="146" customWidth="1"/>
    <col min="21" max="21" width="4.875" style="146" customWidth="1"/>
    <col min="22" max="22" width="18.875" style="146" hidden="1" customWidth="1"/>
    <col min="23" max="23" width="8.25" style="146" customWidth="1"/>
    <col min="24" max="24" width="7.375" style="146" customWidth="1"/>
    <col min="25" max="25" width="5.625" style="146" customWidth="1"/>
    <col min="26" max="26" width="7.5" style="146" customWidth="1"/>
    <col min="27" max="27" width="6.375" style="146" customWidth="1"/>
    <col min="28" max="28" width="8.125" style="146" customWidth="1"/>
    <col min="29" max="29" width="7.75" style="146" customWidth="1"/>
    <col min="30" max="31" width="4.75" style="146" customWidth="1"/>
    <col min="32" max="32" width="6.75" style="146" customWidth="1"/>
    <col min="33" max="33" width="5.25" style="146" customWidth="1"/>
    <col min="34" max="34" width="7" style="146" customWidth="1"/>
    <col min="35" max="35" width="5.5" style="146" customWidth="1"/>
    <col min="36" max="36" width="6.875" style="146" customWidth="1"/>
    <col min="37" max="37" width="5.25" style="146" customWidth="1"/>
    <col min="38" max="38" width="6.875" style="146" customWidth="1"/>
    <col min="39" max="39" width="15.75" style="146" customWidth="1"/>
    <col min="40" max="40" width="10.625" style="146" customWidth="1"/>
    <col min="41" max="41" width="10" style="146" customWidth="1"/>
    <col min="42" max="42" width="6.625" style="146" customWidth="1"/>
    <col min="43" max="43" width="7" style="146" customWidth="1"/>
    <col min="44" max="44" width="21.125" style="146" hidden="1" customWidth="1"/>
    <col min="45" max="45" width="7.75" style="146" customWidth="1"/>
    <col min="46" max="46" width="5.75" style="146" customWidth="1"/>
    <col min="47" max="47" width="4.75" style="146" customWidth="1"/>
    <col min="48" max="48" width="4.625" style="146" hidden="1" customWidth="1"/>
    <col min="49" max="49" width="4.375" style="146" hidden="1" customWidth="1"/>
    <col min="50" max="52" width="6.125" style="146" customWidth="1"/>
    <col min="53" max="53" width="5.75" style="146" customWidth="1"/>
    <col min="54" max="54" width="5.875" style="146" customWidth="1"/>
    <col min="55" max="55" width="5.125" style="146" customWidth="1"/>
    <col min="56" max="56" width="6.375" style="146" customWidth="1"/>
    <col min="57" max="57" width="8.875" style="146" customWidth="1"/>
    <col min="58" max="58" width="8.75" style="146" customWidth="1"/>
    <col min="59" max="59" width="5.625" style="146" customWidth="1"/>
    <col min="60" max="60" width="6.25" style="146" customWidth="1"/>
    <col min="61" max="61" width="6" style="146" hidden="1" customWidth="1"/>
    <col min="62" max="62" width="15.75" style="146" customWidth="1"/>
    <col min="63" max="63" width="5.625" style="146" customWidth="1"/>
    <col min="64" max="64" width="3.5" style="146" customWidth="1"/>
    <col min="65" max="65" width="5.625" style="146" customWidth="1"/>
    <col min="66" max="66" width="3.375" style="146" customWidth="1"/>
    <col min="67" max="67" width="5.625" style="146" customWidth="1"/>
    <col min="68" max="68" width="5.75" style="146" customWidth="1"/>
    <col min="69" max="69" width="5.625" style="146" customWidth="1"/>
    <col min="70" max="70" width="6.375" style="146" customWidth="1"/>
    <col min="71" max="71" width="5.625" style="146" customWidth="1"/>
    <col min="72" max="72" width="5.5" style="146" customWidth="1"/>
    <col min="73" max="73" width="6.375" style="146" customWidth="1"/>
    <col min="74" max="74" width="3.375" style="146" customWidth="1"/>
    <col min="75" max="75" width="5.625" style="146" customWidth="1"/>
    <col min="76" max="76" width="5.875" style="146" customWidth="1"/>
    <col min="77" max="77" width="9.25" style="146" customWidth="1"/>
    <col min="78" max="78" width="8.875" style="146" customWidth="1"/>
    <col min="79" max="79" width="11.25" style="146" customWidth="1"/>
    <col min="80" max="80" width="11.875" style="146" customWidth="1"/>
    <col min="81" max="81" width="5.875" style="146" customWidth="1"/>
    <col min="82" max="82" width="8.125" style="146" customWidth="1"/>
    <col min="83" max="93" width="12.125" style="146" customWidth="1"/>
    <col min="94" max="94" width="12.5" style="146" customWidth="1"/>
    <col min="95" max="1014" width="8.5" style="146" customWidth="1"/>
    <col min="1015" max="1015" width="9" style="147" customWidth="1"/>
    <col min="1016" max="16384" width="9" style="147"/>
  </cols>
  <sheetData>
    <row r="1" spans="1:1014"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  <c r="ALN1" s="147"/>
      <c r="ALO1" s="147"/>
      <c r="ALP1" s="147"/>
      <c r="ALQ1" s="147"/>
      <c r="ALR1" s="147"/>
      <c r="ALS1" s="147"/>
      <c r="ALT1" s="147"/>
      <c r="ALU1" s="147"/>
      <c r="ALV1" s="147"/>
      <c r="ALW1" s="147"/>
      <c r="ALX1" s="147"/>
      <c r="ALY1" s="147"/>
      <c r="ALZ1" s="147"/>
    </row>
    <row r="2" spans="1:1014"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  <c r="ALN2" s="147"/>
      <c r="ALO2" s="147"/>
      <c r="ALP2" s="147"/>
      <c r="ALQ2" s="147"/>
      <c r="ALR2" s="147"/>
      <c r="ALS2" s="147"/>
      <c r="ALT2" s="147"/>
      <c r="ALU2" s="147"/>
      <c r="ALV2" s="147"/>
      <c r="ALW2" s="147"/>
      <c r="ALX2" s="147"/>
      <c r="ALY2" s="147"/>
      <c r="ALZ2" s="147"/>
    </row>
    <row r="3" spans="1:1014"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  <c r="ALN3" s="147"/>
      <c r="ALO3" s="147"/>
      <c r="ALP3" s="147"/>
      <c r="ALQ3" s="147"/>
      <c r="ALR3" s="147"/>
      <c r="ALS3" s="147"/>
      <c r="ALT3" s="147"/>
      <c r="ALU3" s="147"/>
      <c r="ALV3" s="147"/>
      <c r="ALW3" s="147"/>
      <c r="ALX3" s="147"/>
      <c r="ALY3" s="147"/>
      <c r="ALZ3" s="147"/>
    </row>
    <row r="4" spans="1:1014">
      <c r="A4" s="682" t="s">
        <v>118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BO4" s="682"/>
      <c r="BP4" s="682"/>
      <c r="BQ4" s="682"/>
      <c r="BR4" s="682"/>
      <c r="BS4" s="682"/>
      <c r="BT4" s="682"/>
      <c r="BU4" s="682"/>
      <c r="BV4" s="682"/>
      <c r="BW4" s="682"/>
      <c r="BX4" s="682"/>
      <c r="BY4" s="682"/>
      <c r="BZ4" s="682"/>
      <c r="CA4" s="682"/>
      <c r="CB4" s="682"/>
      <c r="CC4" s="682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  <c r="ALN4" s="147"/>
      <c r="ALO4" s="147"/>
      <c r="ALP4" s="147"/>
      <c r="ALQ4" s="147"/>
      <c r="ALR4" s="147"/>
      <c r="ALS4" s="147"/>
      <c r="ALT4" s="147"/>
      <c r="ALU4" s="147"/>
      <c r="ALV4" s="147"/>
      <c r="ALW4" s="147"/>
      <c r="ALX4" s="147"/>
      <c r="ALY4" s="147"/>
      <c r="ALZ4" s="147"/>
    </row>
    <row r="5" spans="1:1014" ht="12" thickBot="1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  <c r="AD5" s="555"/>
      <c r="AE5" s="555"/>
      <c r="AF5" s="555"/>
      <c r="AG5" s="555"/>
      <c r="AH5" s="555"/>
      <c r="AI5" s="555"/>
      <c r="AJ5" s="555"/>
      <c r="AK5" s="555"/>
      <c r="AL5" s="555"/>
      <c r="AM5" s="555"/>
      <c r="AN5" s="555"/>
      <c r="AO5" s="555"/>
      <c r="AP5" s="555"/>
      <c r="AQ5" s="555"/>
      <c r="AR5" s="555"/>
      <c r="AS5" s="555"/>
      <c r="AT5" s="555"/>
      <c r="AU5" s="555"/>
      <c r="AV5" s="555"/>
      <c r="AW5" s="555"/>
      <c r="AX5" s="555"/>
      <c r="AY5" s="555"/>
      <c r="AZ5" s="555"/>
      <c r="BA5" s="555"/>
      <c r="BB5" s="555"/>
      <c r="BC5" s="555"/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  <c r="ALN5" s="147"/>
      <c r="ALO5" s="147"/>
      <c r="ALP5" s="147"/>
      <c r="ALQ5" s="147"/>
      <c r="ALR5" s="147"/>
      <c r="ALS5" s="147"/>
      <c r="ALT5" s="147"/>
      <c r="ALU5" s="147"/>
      <c r="ALV5" s="147"/>
      <c r="ALW5" s="147"/>
      <c r="ALX5" s="147"/>
      <c r="ALY5" s="147"/>
      <c r="ALZ5" s="147"/>
    </row>
    <row r="6" spans="1:1014" s="150" customFormat="1" ht="21.75">
      <c r="A6" s="170" t="s">
        <v>1</v>
      </c>
      <c r="B6" s="683" t="s">
        <v>2</v>
      </c>
      <c r="C6" s="684"/>
      <c r="D6" s="171" t="s">
        <v>3</v>
      </c>
      <c r="E6" s="683" t="s">
        <v>4</v>
      </c>
      <c r="F6" s="684"/>
      <c r="G6" s="183" t="s">
        <v>3</v>
      </c>
      <c r="H6" s="686" t="s">
        <v>5</v>
      </c>
      <c r="I6" s="691"/>
      <c r="J6" s="183" t="s">
        <v>3</v>
      </c>
      <c r="K6" s="686" t="s">
        <v>6</v>
      </c>
      <c r="L6" s="691"/>
      <c r="M6" s="183" t="s">
        <v>3</v>
      </c>
      <c r="N6" s="686" t="s">
        <v>6</v>
      </c>
      <c r="O6" s="691"/>
      <c r="P6" s="183" t="s">
        <v>3</v>
      </c>
      <c r="Q6" s="352" t="s">
        <v>97</v>
      </c>
      <c r="R6" s="217" t="s">
        <v>1</v>
      </c>
      <c r="S6" s="686" t="s">
        <v>8</v>
      </c>
      <c r="T6" s="691"/>
      <c r="U6" s="183" t="s">
        <v>3</v>
      </c>
      <c r="V6" s="171" t="s">
        <v>1</v>
      </c>
      <c r="W6" s="721" t="s">
        <v>13</v>
      </c>
      <c r="X6" s="722"/>
      <c r="Y6" s="674" t="s">
        <v>78</v>
      </c>
      <c r="Z6" s="675"/>
      <c r="AA6" s="183" t="s">
        <v>3</v>
      </c>
      <c r="AB6" s="686" t="s">
        <v>11</v>
      </c>
      <c r="AC6" s="691"/>
      <c r="AD6" s="183" t="s">
        <v>3</v>
      </c>
      <c r="AE6" s="686" t="s">
        <v>12</v>
      </c>
      <c r="AF6" s="691"/>
      <c r="AG6" s="674" t="s">
        <v>14</v>
      </c>
      <c r="AH6" s="675"/>
      <c r="AI6" s="721" t="s">
        <v>112</v>
      </c>
      <c r="AJ6" s="729"/>
      <c r="AK6" s="674" t="s">
        <v>31</v>
      </c>
      <c r="AL6" s="675"/>
      <c r="AM6" s="217" t="s">
        <v>1</v>
      </c>
      <c r="AN6" s="354" t="s">
        <v>16</v>
      </c>
      <c r="AO6" s="352" t="s">
        <v>16</v>
      </c>
      <c r="AP6" s="171" t="s">
        <v>3</v>
      </c>
      <c r="AQ6" s="186" t="s">
        <v>17</v>
      </c>
      <c r="AR6" s="692" t="s">
        <v>1</v>
      </c>
      <c r="AS6" s="678" t="s">
        <v>18</v>
      </c>
      <c r="AT6" s="694"/>
      <c r="AU6" s="679"/>
      <c r="AV6" s="669" t="s">
        <v>19</v>
      </c>
      <c r="AW6" s="670"/>
      <c r="AX6" s="655" t="s">
        <v>21</v>
      </c>
      <c r="AY6" s="673"/>
      <c r="AZ6" s="656"/>
      <c r="BA6" s="674" t="s">
        <v>22</v>
      </c>
      <c r="BB6" s="675"/>
      <c r="BC6" s="678" t="s">
        <v>23</v>
      </c>
      <c r="BD6" s="679"/>
      <c r="BE6" s="674" t="s">
        <v>24</v>
      </c>
      <c r="BF6" s="675"/>
      <c r="BG6" s="655" t="s">
        <v>79</v>
      </c>
      <c r="BH6" s="656"/>
      <c r="BI6" s="272"/>
      <c r="BJ6" s="217" t="s">
        <v>1</v>
      </c>
      <c r="BK6" s="655" t="s">
        <v>83</v>
      </c>
      <c r="BL6" s="656"/>
      <c r="BM6" s="655" t="s">
        <v>86</v>
      </c>
      <c r="BN6" s="656"/>
      <c r="BO6" s="655" t="s">
        <v>87</v>
      </c>
      <c r="BP6" s="656"/>
      <c r="BQ6" s="655" t="s">
        <v>88</v>
      </c>
      <c r="BR6" s="656"/>
      <c r="BS6" s="717" t="s">
        <v>34</v>
      </c>
      <c r="BT6" s="718"/>
      <c r="BU6" s="725" t="s">
        <v>113</v>
      </c>
      <c r="BV6" s="726"/>
      <c r="BW6" s="725" t="s">
        <v>114</v>
      </c>
      <c r="BX6" s="718"/>
      <c r="BY6" s="655" t="s">
        <v>36</v>
      </c>
      <c r="BZ6" s="656"/>
      <c r="CA6" s="289" t="s">
        <v>16</v>
      </c>
      <c r="CB6" s="290" t="s">
        <v>16</v>
      </c>
      <c r="CC6" s="284" t="s">
        <v>37</v>
      </c>
      <c r="CD6" s="556"/>
      <c r="CE6" s="149"/>
      <c r="CF6" s="149"/>
      <c r="CG6" s="149"/>
      <c r="CH6" s="149"/>
      <c r="CI6" s="149"/>
      <c r="CJ6" s="149"/>
      <c r="CK6" s="149"/>
      <c r="CL6" s="149"/>
      <c r="CM6" s="147"/>
      <c r="CN6" s="147"/>
      <c r="CO6" s="147"/>
      <c r="CP6" s="147"/>
      <c r="CQ6" s="147"/>
      <c r="CR6" s="147"/>
      <c r="CS6" s="147"/>
      <c r="CT6" s="147"/>
      <c r="CU6" s="147"/>
    </row>
    <row r="7" spans="1:1014" s="150" customFormat="1" ht="37.5" customHeight="1" thickBot="1">
      <c r="A7" s="173"/>
      <c r="B7" s="659" t="s">
        <v>38</v>
      </c>
      <c r="C7" s="660"/>
      <c r="D7" s="151" t="s">
        <v>39</v>
      </c>
      <c r="E7" s="659" t="s">
        <v>40</v>
      </c>
      <c r="F7" s="660"/>
      <c r="G7" s="184" t="s">
        <v>39</v>
      </c>
      <c r="H7" s="662" t="s">
        <v>38</v>
      </c>
      <c r="I7" s="715"/>
      <c r="J7" s="184" t="s">
        <v>39</v>
      </c>
      <c r="K7" s="664" t="s">
        <v>81</v>
      </c>
      <c r="L7" s="716"/>
      <c r="M7" s="184" t="s">
        <v>39</v>
      </c>
      <c r="N7" s="664" t="s">
        <v>80</v>
      </c>
      <c r="O7" s="716"/>
      <c r="P7" s="184" t="s">
        <v>39</v>
      </c>
      <c r="Q7" s="184" t="s">
        <v>98</v>
      </c>
      <c r="R7" s="218"/>
      <c r="S7" s="711" t="s">
        <v>44</v>
      </c>
      <c r="T7" s="712"/>
      <c r="U7" s="254" t="s">
        <v>39</v>
      </c>
      <c r="V7" s="152"/>
      <c r="W7" s="723"/>
      <c r="X7" s="724"/>
      <c r="Y7" s="701"/>
      <c r="Z7" s="702"/>
      <c r="AA7" s="254" t="s">
        <v>39</v>
      </c>
      <c r="AB7" s="713"/>
      <c r="AC7" s="714"/>
      <c r="AD7" s="254" t="s">
        <v>39</v>
      </c>
      <c r="AE7" s="667"/>
      <c r="AF7" s="696"/>
      <c r="AG7" s="676"/>
      <c r="AH7" s="677"/>
      <c r="AI7" s="730"/>
      <c r="AJ7" s="731"/>
      <c r="AK7" s="676"/>
      <c r="AL7" s="677"/>
      <c r="AM7" s="363"/>
      <c r="AN7" s="358" t="s">
        <v>47</v>
      </c>
      <c r="AO7" s="254" t="s">
        <v>47</v>
      </c>
      <c r="AP7" s="359" t="s">
        <v>39</v>
      </c>
      <c r="AQ7" s="161" t="s">
        <v>48</v>
      </c>
      <c r="AR7" s="693"/>
      <c r="AS7" s="705"/>
      <c r="AT7" s="706"/>
      <c r="AU7" s="707"/>
      <c r="AV7" s="708"/>
      <c r="AW7" s="709"/>
      <c r="AX7" s="703"/>
      <c r="AY7" s="710"/>
      <c r="AZ7" s="704"/>
      <c r="BA7" s="701"/>
      <c r="BB7" s="702"/>
      <c r="BC7" s="705"/>
      <c r="BD7" s="707"/>
      <c r="BE7" s="701"/>
      <c r="BF7" s="702"/>
      <c r="BG7" s="703"/>
      <c r="BH7" s="704"/>
      <c r="BI7" s="273"/>
      <c r="BJ7" s="363"/>
      <c r="BK7" s="703"/>
      <c r="BL7" s="704"/>
      <c r="BM7" s="703"/>
      <c r="BN7" s="704"/>
      <c r="BO7" s="703"/>
      <c r="BP7" s="704"/>
      <c r="BQ7" s="703"/>
      <c r="BR7" s="704"/>
      <c r="BS7" s="719"/>
      <c r="BT7" s="720"/>
      <c r="BU7" s="727"/>
      <c r="BV7" s="728"/>
      <c r="BW7" s="719"/>
      <c r="BX7" s="720"/>
      <c r="BY7" s="703"/>
      <c r="BZ7" s="704"/>
      <c r="CA7" s="275" t="s">
        <v>49</v>
      </c>
      <c r="CB7" s="281" t="s">
        <v>49</v>
      </c>
      <c r="CC7" s="383" t="s">
        <v>3</v>
      </c>
      <c r="CD7" s="561" t="s">
        <v>50</v>
      </c>
      <c r="CE7" s="149"/>
      <c r="CF7" s="149"/>
      <c r="CG7" s="149"/>
      <c r="CH7" s="149"/>
      <c r="CI7" s="149"/>
      <c r="CJ7" s="149"/>
      <c r="CK7" s="149"/>
      <c r="CL7" s="149"/>
      <c r="CM7" s="147"/>
      <c r="CN7" s="147"/>
      <c r="CO7" s="147"/>
      <c r="CP7" s="147"/>
      <c r="CQ7" s="147"/>
      <c r="CR7" s="147"/>
      <c r="CS7" s="147"/>
      <c r="CT7" s="147"/>
      <c r="CU7" s="147"/>
    </row>
    <row r="8" spans="1:1014" s="150" customFormat="1" ht="12" thickBot="1">
      <c r="A8" s="175"/>
      <c r="B8" s="557" t="s">
        <v>51</v>
      </c>
      <c r="C8" s="558" t="s">
        <v>52</v>
      </c>
      <c r="D8" s="156" t="s">
        <v>53</v>
      </c>
      <c r="E8" s="557" t="s">
        <v>54</v>
      </c>
      <c r="F8" s="558" t="s">
        <v>52</v>
      </c>
      <c r="G8" s="185" t="s">
        <v>53</v>
      </c>
      <c r="H8" s="214" t="s">
        <v>54</v>
      </c>
      <c r="I8" s="234" t="s">
        <v>52</v>
      </c>
      <c r="J8" s="185" t="s">
        <v>53</v>
      </c>
      <c r="K8" s="557" t="s">
        <v>54</v>
      </c>
      <c r="L8" s="558" t="s">
        <v>52</v>
      </c>
      <c r="M8" s="185" t="s">
        <v>53</v>
      </c>
      <c r="N8" s="557" t="s">
        <v>54</v>
      </c>
      <c r="O8" s="558" t="s">
        <v>52</v>
      </c>
      <c r="P8" s="185" t="s">
        <v>53</v>
      </c>
      <c r="Q8" s="185" t="s">
        <v>52</v>
      </c>
      <c r="R8" s="219"/>
      <c r="S8" s="343" t="s">
        <v>54</v>
      </c>
      <c r="T8" s="345" t="s">
        <v>52</v>
      </c>
      <c r="U8" s="346" t="s">
        <v>53</v>
      </c>
      <c r="V8" s="160"/>
      <c r="W8" s="343" t="s">
        <v>54</v>
      </c>
      <c r="X8" s="345" t="s">
        <v>52</v>
      </c>
      <c r="Y8" s="343" t="s">
        <v>54</v>
      </c>
      <c r="Z8" s="345" t="s">
        <v>52</v>
      </c>
      <c r="AA8" s="346" t="s">
        <v>55</v>
      </c>
      <c r="AB8" s="343" t="s">
        <v>54</v>
      </c>
      <c r="AC8" s="345" t="s">
        <v>52</v>
      </c>
      <c r="AD8" s="346" t="s">
        <v>55</v>
      </c>
      <c r="AE8" s="233" t="s">
        <v>56</v>
      </c>
      <c r="AF8" s="234" t="s">
        <v>52</v>
      </c>
      <c r="AG8" s="233" t="s">
        <v>56</v>
      </c>
      <c r="AH8" s="234" t="s">
        <v>52</v>
      </c>
      <c r="AI8" s="530" t="s">
        <v>56</v>
      </c>
      <c r="AJ8" s="531" t="s">
        <v>52</v>
      </c>
      <c r="AK8" s="233" t="s">
        <v>56</v>
      </c>
      <c r="AL8" s="234" t="s">
        <v>52</v>
      </c>
      <c r="AM8" s="369"/>
      <c r="AN8" s="360" t="s">
        <v>57</v>
      </c>
      <c r="AO8" s="361" t="s">
        <v>52</v>
      </c>
      <c r="AP8" s="362" t="s">
        <v>53</v>
      </c>
      <c r="AQ8" s="344" t="s">
        <v>58</v>
      </c>
      <c r="AR8" s="357"/>
      <c r="AS8" s="370" t="s">
        <v>56</v>
      </c>
      <c r="AT8" s="371" t="s">
        <v>52</v>
      </c>
      <c r="AU8" s="346" t="s">
        <v>3</v>
      </c>
      <c r="AV8" s="372" t="s">
        <v>56</v>
      </c>
      <c r="AW8" s="373" t="s">
        <v>52</v>
      </c>
      <c r="AX8" s="370" t="s">
        <v>56</v>
      </c>
      <c r="AY8" s="371" t="s">
        <v>52</v>
      </c>
      <c r="AZ8" s="344" t="s">
        <v>3</v>
      </c>
      <c r="BA8" s="370" t="s">
        <v>56</v>
      </c>
      <c r="BB8" s="344" t="s">
        <v>52</v>
      </c>
      <c r="BC8" s="370" t="s">
        <v>56</v>
      </c>
      <c r="BD8" s="344" t="s">
        <v>52</v>
      </c>
      <c r="BE8" s="370" t="s">
        <v>56</v>
      </c>
      <c r="BF8" s="346" t="s">
        <v>52</v>
      </c>
      <c r="BG8" s="379" t="s">
        <v>56</v>
      </c>
      <c r="BH8" s="380" t="s">
        <v>52</v>
      </c>
      <c r="BI8" s="381"/>
      <c r="BJ8" s="369"/>
      <c r="BK8" s="379" t="s">
        <v>56</v>
      </c>
      <c r="BL8" s="380" t="s">
        <v>52</v>
      </c>
      <c r="BM8" s="382" t="s">
        <v>56</v>
      </c>
      <c r="BN8" s="388" t="s">
        <v>52</v>
      </c>
      <c r="BO8" s="379" t="s">
        <v>56</v>
      </c>
      <c r="BP8" s="380" t="s">
        <v>52</v>
      </c>
      <c r="BQ8" s="379" t="s">
        <v>56</v>
      </c>
      <c r="BR8" s="433" t="s">
        <v>52</v>
      </c>
      <c r="BS8" s="440" t="s">
        <v>56</v>
      </c>
      <c r="BT8" s="388" t="s">
        <v>52</v>
      </c>
      <c r="BU8" s="440" t="s">
        <v>56</v>
      </c>
      <c r="BV8" s="388" t="s">
        <v>52</v>
      </c>
      <c r="BW8" s="545" t="s">
        <v>56</v>
      </c>
      <c r="BX8" s="546" t="s">
        <v>52</v>
      </c>
      <c r="BY8" s="435" t="s">
        <v>56</v>
      </c>
      <c r="BZ8" s="388" t="s">
        <v>52</v>
      </c>
      <c r="CA8" s="379" t="s">
        <v>56</v>
      </c>
      <c r="CB8" s="388" t="s">
        <v>52</v>
      </c>
      <c r="CC8" s="389"/>
      <c r="CD8" s="390"/>
      <c r="CM8" s="147"/>
      <c r="CN8" s="147"/>
      <c r="CO8" s="147"/>
      <c r="CP8" s="147"/>
      <c r="CQ8" s="147"/>
      <c r="CR8" s="147"/>
      <c r="CS8" s="147"/>
      <c r="CT8" s="147"/>
      <c r="CU8" s="147"/>
    </row>
    <row r="9" spans="1:1014">
      <c r="A9" s="173" t="s">
        <v>59</v>
      </c>
      <c r="B9" s="197">
        <v>5232.3</v>
      </c>
      <c r="C9" s="198">
        <v>5288.8814899999998</v>
      </c>
      <c r="D9" s="52">
        <f t="shared" ref="D9:D23" si="0">C9/B9*100</f>
        <v>101.08138849072108</v>
      </c>
      <c r="E9" s="207">
        <v>145</v>
      </c>
      <c r="F9" s="198">
        <v>145.14385999999999</v>
      </c>
      <c r="G9" s="229">
        <f t="shared" ref="G9:G17" si="1">F9/E9*100</f>
        <v>100.09921379310344</v>
      </c>
      <c r="H9" s="207">
        <v>510</v>
      </c>
      <c r="I9" s="198">
        <v>241.21299999999999</v>
      </c>
      <c r="J9" s="229">
        <f t="shared" ref="J9:J23" si="2">I9/H9*100</f>
        <v>47.296666666666667</v>
      </c>
      <c r="K9" s="207">
        <v>821</v>
      </c>
      <c r="L9" s="198">
        <v>807.61093000000005</v>
      </c>
      <c r="M9" s="229">
        <f t="shared" ref="M9:M23" si="3">L9/K9*100</f>
        <v>98.369175395858704</v>
      </c>
      <c r="N9" s="207">
        <v>449</v>
      </c>
      <c r="O9" s="198">
        <v>429.72376000000003</v>
      </c>
      <c r="P9" s="229">
        <f t="shared" ref="P9:P23" si="4">O9/N9*100</f>
        <v>95.706850779510034</v>
      </c>
      <c r="Q9" s="571">
        <f>L9+O9</f>
        <v>1237.3346900000001</v>
      </c>
      <c r="R9" s="218" t="s">
        <v>59</v>
      </c>
      <c r="S9" s="207"/>
      <c r="T9" s="198">
        <v>5.0709999999999997</v>
      </c>
      <c r="U9" s="229"/>
      <c r="V9" s="152" t="s">
        <v>60</v>
      </c>
      <c r="W9" s="207"/>
      <c r="X9" s="198"/>
      <c r="Y9" s="207"/>
      <c r="Z9" s="350"/>
      <c r="AA9" s="229"/>
      <c r="AB9" s="207">
        <v>1425.9635800000001</v>
      </c>
      <c r="AC9" s="198">
        <v>1414.7830200000001</v>
      </c>
      <c r="AD9" s="229">
        <f>AC9/AB9*100</f>
        <v>99.215929483977433</v>
      </c>
      <c r="AE9" s="207"/>
      <c r="AF9" s="198">
        <v>50</v>
      </c>
      <c r="AG9" s="235"/>
      <c r="AH9" s="523"/>
      <c r="AI9" s="532"/>
      <c r="AJ9" s="533"/>
      <c r="AK9" s="526"/>
      <c r="AL9" s="240"/>
      <c r="AM9" s="218" t="s">
        <v>59</v>
      </c>
      <c r="AN9" s="355">
        <f>B9+E9+H9+K9+N9+S9+Y9+AB9+AE9+AG9</f>
        <v>8583.2635800000007</v>
      </c>
      <c r="AO9" s="353">
        <f>C9+F9+I9+L9+O9+T9+Z9+AC9+AF9+AH9</f>
        <v>8382.42706</v>
      </c>
      <c r="AP9" s="245">
        <f>AO9/AN9*100</f>
        <v>97.660138033416871</v>
      </c>
      <c r="AQ9" s="56">
        <f>AO9-AN9</f>
        <v>-200.83652000000075</v>
      </c>
      <c r="AR9" s="154" t="s">
        <v>60</v>
      </c>
      <c r="AS9" s="364">
        <v>8402</v>
      </c>
      <c r="AT9" s="365">
        <v>8402</v>
      </c>
      <c r="AU9" s="366">
        <f>AT9/AS9*100</f>
        <v>100</v>
      </c>
      <c r="AV9" s="367"/>
      <c r="AW9" s="368"/>
      <c r="AX9" s="262"/>
      <c r="AY9" s="64"/>
      <c r="AZ9" s="187"/>
      <c r="BA9" s="374">
        <v>809.5</v>
      </c>
      <c r="BB9" s="375">
        <v>809.5</v>
      </c>
      <c r="BC9" s="559"/>
      <c r="BD9" s="560"/>
      <c r="BE9" s="207">
        <v>331.8</v>
      </c>
      <c r="BF9" s="376">
        <v>331.8</v>
      </c>
      <c r="BG9" s="377">
        <v>3276</v>
      </c>
      <c r="BH9" s="378">
        <v>3276</v>
      </c>
      <c r="BI9" s="77"/>
      <c r="BJ9" s="218" t="s">
        <v>59</v>
      </c>
      <c r="BK9" s="377"/>
      <c r="BL9" s="378"/>
      <c r="BM9" s="377">
        <v>268</v>
      </c>
      <c r="BN9" s="378"/>
      <c r="BO9" s="377">
        <v>1504</v>
      </c>
      <c r="BP9" s="378">
        <v>1504</v>
      </c>
      <c r="BQ9" s="377"/>
      <c r="BR9" s="429"/>
      <c r="BS9" s="438">
        <v>207</v>
      </c>
      <c r="BT9" s="542">
        <v>207</v>
      </c>
      <c r="BU9" s="549">
        <v>105</v>
      </c>
      <c r="BV9" s="542"/>
      <c r="BW9" s="550">
        <v>37.700000000000003</v>
      </c>
      <c r="BX9" s="551">
        <v>37.700000000000003</v>
      </c>
      <c r="BY9" s="432">
        <f>AS9+AX9+BA9+BC9+BE9+BG9+BM9+BO9+BQ9+BS9+BK9+BU9+BW9</f>
        <v>14941</v>
      </c>
      <c r="BZ9" s="385">
        <f>AT9+AY9+BB9+BD9+BF9+BH9+BL9+BN9+BP9+BR9+BT9+BX9</f>
        <v>14568</v>
      </c>
      <c r="CA9" s="292">
        <f t="shared" ref="CA9:CB22" si="5">AN9+BY9</f>
        <v>23524.263579999999</v>
      </c>
      <c r="CB9" s="293">
        <f>AO9+BZ9</f>
        <v>22950.427060000002</v>
      </c>
      <c r="CC9" s="386">
        <f>CB9/CA9*100</f>
        <v>97.560661067886244</v>
      </c>
      <c r="CD9" s="387">
        <f t="shared" ref="CD9:CD22" si="6">CB9-CA9</f>
        <v>-573.83651999999711</v>
      </c>
      <c r="CE9" s="86"/>
      <c r="CF9" s="86"/>
      <c r="CG9" s="86"/>
      <c r="CH9" s="86"/>
      <c r="CI9" s="86"/>
      <c r="CJ9" s="86"/>
      <c r="CK9" s="86"/>
      <c r="CL9" s="86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  <c r="ALQ9" s="147"/>
      <c r="ALR9" s="147"/>
      <c r="ALS9" s="147"/>
      <c r="ALT9" s="147"/>
      <c r="ALU9" s="147"/>
      <c r="ALV9" s="147"/>
      <c r="ALW9" s="147"/>
      <c r="ALX9" s="147"/>
      <c r="ALY9" s="147"/>
      <c r="ALZ9" s="147"/>
    </row>
    <row r="10" spans="1:1014">
      <c r="A10" s="175" t="s">
        <v>61</v>
      </c>
      <c r="B10" s="199">
        <v>92</v>
      </c>
      <c r="C10" s="200">
        <v>41.186579999999999</v>
      </c>
      <c r="D10" s="52">
        <f t="shared" si="0"/>
        <v>44.768021739130432</v>
      </c>
      <c r="E10" s="208">
        <v>78.599999999999994</v>
      </c>
      <c r="F10" s="200">
        <v>10.641500000000001</v>
      </c>
      <c r="G10" s="229">
        <f t="shared" si="1"/>
        <v>13.538804071246821</v>
      </c>
      <c r="H10" s="208">
        <v>10</v>
      </c>
      <c r="I10" s="347">
        <v>4.7591700000000001</v>
      </c>
      <c r="J10" s="229">
        <f t="shared" si="2"/>
        <v>47.591700000000003</v>
      </c>
      <c r="K10" s="208">
        <v>577</v>
      </c>
      <c r="L10" s="200">
        <v>159.60166000000001</v>
      </c>
      <c r="M10" s="229">
        <f t="shared" si="3"/>
        <v>27.660599653379553</v>
      </c>
      <c r="N10" s="208">
        <v>2</v>
      </c>
      <c r="O10" s="200">
        <v>1</v>
      </c>
      <c r="P10" s="229"/>
      <c r="Q10" s="229">
        <f t="shared" ref="Q10:Q23" si="7">L10+O10</f>
        <v>160.60166000000001</v>
      </c>
      <c r="R10" s="219" t="s">
        <v>61</v>
      </c>
      <c r="S10" s="208"/>
      <c r="T10" s="200"/>
      <c r="U10" s="230"/>
      <c r="V10" s="160" t="s">
        <v>61</v>
      </c>
      <c r="W10" s="208"/>
      <c r="X10" s="200"/>
      <c r="Y10" s="208">
        <v>6</v>
      </c>
      <c r="Z10" s="268">
        <v>4.1500000000000004</v>
      </c>
      <c r="AA10" s="229">
        <f>Z10/Y10*100</f>
        <v>69.166666666666671</v>
      </c>
      <c r="AB10" s="208">
        <v>411.24968999999999</v>
      </c>
      <c r="AC10" s="200">
        <v>408.02519999999998</v>
      </c>
      <c r="AD10" s="229">
        <f t="shared" ref="AD10:AD23" si="8">AC10/AB10*100</f>
        <v>99.215928892250346</v>
      </c>
      <c r="AE10" s="235"/>
      <c r="AF10" s="236"/>
      <c r="AG10" s="241"/>
      <c r="AH10" s="524"/>
      <c r="AI10" s="534">
        <v>16</v>
      </c>
      <c r="AJ10" s="535">
        <v>45.09646</v>
      </c>
      <c r="AK10" s="527"/>
      <c r="AL10" s="236"/>
      <c r="AM10" s="219" t="s">
        <v>61</v>
      </c>
      <c r="AN10" s="355">
        <f>B10+E10+H10+K10+N10+S10+Y10+AB10+AE10+AG10+AI10</f>
        <v>1192.84969</v>
      </c>
      <c r="AO10" s="353">
        <f>C10+F10+I10+L10+O10+T10+Z10+AC10+AF10+AH10+AJ10</f>
        <v>674.46056999999996</v>
      </c>
      <c r="AP10" s="245">
        <f t="shared" ref="AP10:AP23" si="9">AO10/AN10*100</f>
        <v>56.541957939394692</v>
      </c>
      <c r="AQ10" s="56">
        <f t="shared" ref="AQ10:AQ23" si="10">AO10-AN10</f>
        <v>-518.38912000000005</v>
      </c>
      <c r="AR10" s="154" t="s">
        <v>61</v>
      </c>
      <c r="AS10" s="255">
        <v>1149</v>
      </c>
      <c r="AT10" s="58">
        <v>1149</v>
      </c>
      <c r="AU10" s="256">
        <f t="shared" ref="AU10:AU22" si="11">AT10/AS10*100</f>
        <v>100</v>
      </c>
      <c r="AV10" s="59"/>
      <c r="AW10" s="260"/>
      <c r="AX10" s="263"/>
      <c r="AY10" s="97"/>
      <c r="AZ10" s="187"/>
      <c r="BA10" s="266">
        <v>16</v>
      </c>
      <c r="BB10" s="267">
        <v>16</v>
      </c>
      <c r="BC10" s="208">
        <v>2.2999999999999998</v>
      </c>
      <c r="BD10" s="268">
        <v>2.2999999999999998</v>
      </c>
      <c r="BE10" s="208">
        <v>66.3</v>
      </c>
      <c r="BF10" s="271">
        <v>66.3</v>
      </c>
      <c r="BG10" s="279"/>
      <c r="BH10" s="280"/>
      <c r="BI10" s="75"/>
      <c r="BJ10" s="219" t="s">
        <v>61</v>
      </c>
      <c r="BK10" s="279"/>
      <c r="BL10" s="280"/>
      <c r="BM10" s="279"/>
      <c r="BN10" s="280"/>
      <c r="BO10" s="279"/>
      <c r="BP10" s="280"/>
      <c r="BQ10" s="279"/>
      <c r="BR10" s="430"/>
      <c r="BS10" s="436">
        <v>193</v>
      </c>
      <c r="BT10" s="543">
        <v>193</v>
      </c>
      <c r="BU10" s="547">
        <v>105</v>
      </c>
      <c r="BV10" s="543"/>
      <c r="BW10" s="436"/>
      <c r="BX10" s="437"/>
      <c r="BY10" s="432">
        <f t="shared" ref="BY10:BY22" si="12">AS10+AX10+BA10+BC10+BE10+BG10+BM10+BO10+BQ10+BS10+BK10+BU10+BW10</f>
        <v>1531.6</v>
      </c>
      <c r="BZ10" s="385">
        <f t="shared" ref="BZ10:BZ22" si="13">AT10+AY10+BB10+BD10+BF10+BH10+BL10+BN10+BP10+BR10+BT10</f>
        <v>1426.6</v>
      </c>
      <c r="CA10" s="292">
        <f t="shared" si="5"/>
        <v>2724.4496899999999</v>
      </c>
      <c r="CB10" s="293">
        <f t="shared" si="5"/>
        <v>2101.0605699999996</v>
      </c>
      <c r="CC10" s="386">
        <f t="shared" ref="CC10:CC22" si="14">CB10/CA10*100</f>
        <v>77.118714201692583</v>
      </c>
      <c r="CD10" s="193">
        <f t="shared" si="6"/>
        <v>-623.38912000000028</v>
      </c>
      <c r="CE10" s="86"/>
      <c r="CF10" s="86"/>
      <c r="CG10" s="86"/>
      <c r="CH10" s="86"/>
      <c r="CI10" s="86"/>
      <c r="CJ10" s="86"/>
      <c r="CK10" s="86"/>
      <c r="CL10" s="86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  <c r="ALQ10" s="147"/>
      <c r="ALR10" s="147"/>
      <c r="ALS10" s="147"/>
      <c r="ALT10" s="147"/>
      <c r="ALU10" s="147"/>
      <c r="ALV10" s="147"/>
      <c r="ALW10" s="147"/>
      <c r="ALX10" s="147"/>
      <c r="ALY10" s="147"/>
      <c r="ALZ10" s="147"/>
    </row>
    <row r="11" spans="1:1014">
      <c r="A11" s="175" t="s">
        <v>62</v>
      </c>
      <c r="B11" s="460">
        <v>197.88579999999999</v>
      </c>
      <c r="C11" s="200">
        <v>326.11836</v>
      </c>
      <c r="D11" s="52">
        <f t="shared" si="0"/>
        <v>164.80129448399026</v>
      </c>
      <c r="E11" s="208">
        <v>1</v>
      </c>
      <c r="F11" s="200">
        <v>3.0705</v>
      </c>
      <c r="G11" s="229">
        <f t="shared" si="1"/>
        <v>307.05</v>
      </c>
      <c r="H11" s="208">
        <v>47</v>
      </c>
      <c r="I11" s="200">
        <v>96.053190000000001</v>
      </c>
      <c r="J11" s="229">
        <f t="shared" si="2"/>
        <v>204.3684893617021</v>
      </c>
      <c r="K11" s="208">
        <v>498</v>
      </c>
      <c r="L11" s="200">
        <v>525.96736999999996</v>
      </c>
      <c r="M11" s="229">
        <f t="shared" si="3"/>
        <v>105.61593775100403</v>
      </c>
      <c r="N11" s="208">
        <v>37</v>
      </c>
      <c r="O11" s="200">
        <v>1.7423999999999999</v>
      </c>
      <c r="P11" s="229">
        <f t="shared" si="4"/>
        <v>4.7091891891891891</v>
      </c>
      <c r="Q11" s="229">
        <f t="shared" si="7"/>
        <v>527.70976999999993</v>
      </c>
      <c r="R11" s="219" t="s">
        <v>62</v>
      </c>
      <c r="S11" s="208">
        <v>174</v>
      </c>
      <c r="T11" s="200">
        <v>154.75899999999999</v>
      </c>
      <c r="U11" s="229"/>
      <c r="V11" s="160" t="s">
        <v>62</v>
      </c>
      <c r="W11" s="208">
        <v>61</v>
      </c>
      <c r="X11" s="200">
        <v>61</v>
      </c>
      <c r="Y11" s="208">
        <v>5</v>
      </c>
      <c r="Z11" s="268">
        <v>8.0399999999999991</v>
      </c>
      <c r="AA11" s="229">
        <f t="shared" ref="AA11:AA22" si="15">Z11/Y11*100</f>
        <v>160.79999999999998</v>
      </c>
      <c r="AB11" s="208">
        <v>505.12191000000001</v>
      </c>
      <c r="AC11" s="200">
        <v>501.16143</v>
      </c>
      <c r="AD11" s="229">
        <f t="shared" si="8"/>
        <v>99.215935812406158</v>
      </c>
      <c r="AE11" s="223"/>
      <c r="AF11" s="236">
        <v>0.3</v>
      </c>
      <c r="AG11" s="241"/>
      <c r="AH11" s="524"/>
      <c r="AI11" s="534"/>
      <c r="AJ11" s="535">
        <v>4.3657199999999996</v>
      </c>
      <c r="AK11" s="527"/>
      <c r="AL11" s="236">
        <v>27.297000000000001</v>
      </c>
      <c r="AM11" s="219" t="s">
        <v>62</v>
      </c>
      <c r="AN11" s="355">
        <f>B11+E11+H11+K11+N11+S11+Y11+AB11+AE11+AG11+W11</f>
        <v>1526.0077100000001</v>
      </c>
      <c r="AO11" s="353">
        <f>C11+F11+I11+L11+O11+T11+Z11+AC11+AF11+AH11+X11+AJ11+AL11</f>
        <v>1709.8749699999998</v>
      </c>
      <c r="AP11" s="245">
        <f t="shared" si="9"/>
        <v>112.04890766901825</v>
      </c>
      <c r="AQ11" s="56">
        <f t="shared" si="10"/>
        <v>183.86725999999976</v>
      </c>
      <c r="AR11" s="154" t="s">
        <v>62</v>
      </c>
      <c r="AS11" s="255">
        <v>1506</v>
      </c>
      <c r="AT11" s="58">
        <v>1506</v>
      </c>
      <c r="AU11" s="256">
        <f t="shared" si="11"/>
        <v>100</v>
      </c>
      <c r="AV11" s="59"/>
      <c r="AW11" s="260"/>
      <c r="AX11" s="263"/>
      <c r="AY11" s="97"/>
      <c r="AZ11" s="187"/>
      <c r="BA11" s="266">
        <v>25</v>
      </c>
      <c r="BB11" s="267">
        <v>25</v>
      </c>
      <c r="BC11" s="208">
        <v>6</v>
      </c>
      <c r="BD11" s="268">
        <v>6</v>
      </c>
      <c r="BE11" s="210">
        <v>66.3</v>
      </c>
      <c r="BF11" s="271">
        <v>66.3</v>
      </c>
      <c r="BG11" s="279"/>
      <c r="BH11" s="280"/>
      <c r="BI11" s="75"/>
      <c r="BJ11" s="219" t="s">
        <v>62</v>
      </c>
      <c r="BK11" s="279">
        <v>9</v>
      </c>
      <c r="BL11" s="280">
        <v>9</v>
      </c>
      <c r="BM11" s="279"/>
      <c r="BN11" s="280"/>
      <c r="BO11" s="279"/>
      <c r="BP11" s="280"/>
      <c r="BQ11" s="279"/>
      <c r="BR11" s="430"/>
      <c r="BS11" s="436">
        <v>15</v>
      </c>
      <c r="BT11" s="543">
        <v>15</v>
      </c>
      <c r="BU11" s="547">
        <v>105</v>
      </c>
      <c r="BV11" s="543"/>
      <c r="BW11" s="436"/>
      <c r="BX11" s="437"/>
      <c r="BY11" s="432">
        <f t="shared" si="12"/>
        <v>1732.3</v>
      </c>
      <c r="BZ11" s="385">
        <f t="shared" si="13"/>
        <v>1627.3</v>
      </c>
      <c r="CA11" s="292">
        <f t="shared" si="5"/>
        <v>3258.30771</v>
      </c>
      <c r="CB11" s="293">
        <f t="shared" si="5"/>
        <v>3337.17497</v>
      </c>
      <c r="CC11" s="386">
        <f t="shared" si="14"/>
        <v>102.42049760241952</v>
      </c>
      <c r="CD11" s="193">
        <f t="shared" si="6"/>
        <v>78.867259999999987</v>
      </c>
      <c r="CE11" s="86"/>
      <c r="CF11" s="86"/>
      <c r="CG11" s="86"/>
      <c r="CH11" s="86"/>
      <c r="CI11" s="86"/>
      <c r="CJ11" s="86"/>
      <c r="CK11" s="86"/>
      <c r="CL11" s="86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  <c r="ALQ11" s="147"/>
      <c r="ALR11" s="147"/>
      <c r="ALS11" s="147"/>
      <c r="ALT11" s="147"/>
      <c r="ALU11" s="147"/>
      <c r="ALV11" s="147"/>
      <c r="ALW11" s="147"/>
      <c r="ALX11" s="147"/>
      <c r="ALY11" s="147"/>
      <c r="ALZ11" s="147"/>
    </row>
    <row r="12" spans="1:1014">
      <c r="A12" s="175" t="s">
        <v>63</v>
      </c>
      <c r="B12" s="199">
        <v>1589.8787</v>
      </c>
      <c r="C12" s="200">
        <v>1590.3738499999999</v>
      </c>
      <c r="D12" s="52">
        <f t="shared" si="0"/>
        <v>100.03114388537944</v>
      </c>
      <c r="E12" s="208">
        <v>220</v>
      </c>
      <c r="F12" s="200">
        <v>201.16594000000001</v>
      </c>
      <c r="G12" s="229">
        <f t="shared" si="1"/>
        <v>91.439063636363642</v>
      </c>
      <c r="H12" s="208">
        <v>82</v>
      </c>
      <c r="I12" s="200">
        <v>77.633420000000001</v>
      </c>
      <c r="J12" s="229">
        <f t="shared" si="2"/>
        <v>94.674902439024393</v>
      </c>
      <c r="K12" s="208">
        <v>460</v>
      </c>
      <c r="L12" s="200">
        <v>446.94936999999999</v>
      </c>
      <c r="M12" s="229">
        <f t="shared" si="3"/>
        <v>97.162906521739117</v>
      </c>
      <c r="N12" s="208">
        <v>451.32130000000001</v>
      </c>
      <c r="O12" s="200">
        <v>432.37718999999998</v>
      </c>
      <c r="P12" s="229">
        <f t="shared" si="4"/>
        <v>95.802522504477409</v>
      </c>
      <c r="Q12" s="229">
        <f t="shared" si="7"/>
        <v>879.32655999999997</v>
      </c>
      <c r="R12" s="219" t="s">
        <v>63</v>
      </c>
      <c r="S12" s="208">
        <v>4343.2952800000003</v>
      </c>
      <c r="T12" s="200">
        <v>4326.8559999999998</v>
      </c>
      <c r="U12" s="229"/>
      <c r="V12" s="160" t="s">
        <v>63</v>
      </c>
      <c r="W12" s="208"/>
      <c r="X12" s="200"/>
      <c r="Y12" s="208"/>
      <c r="Z12" s="268">
        <v>2.86</v>
      </c>
      <c r="AA12" s="229"/>
      <c r="AB12" s="208">
        <v>1554.6003000000001</v>
      </c>
      <c r="AC12" s="200">
        <v>1361.56242</v>
      </c>
      <c r="AD12" s="229">
        <f t="shared" si="8"/>
        <v>87.582796684138032</v>
      </c>
      <c r="AE12" s="224"/>
      <c r="AF12" s="236"/>
      <c r="AG12" s="241">
        <v>100</v>
      </c>
      <c r="AH12" s="524">
        <v>100</v>
      </c>
      <c r="AI12" s="534"/>
      <c r="AJ12" s="535"/>
      <c r="AK12" s="527"/>
      <c r="AL12" s="236"/>
      <c r="AM12" s="219" t="s">
        <v>63</v>
      </c>
      <c r="AN12" s="355">
        <f t="shared" ref="AN12:AN22" si="16">B12+E12+H12+K12+N12+S12+Y12+AB12+AE12+AG12</f>
        <v>8801.0955800000011</v>
      </c>
      <c r="AO12" s="353">
        <f>C12+F12+I12+L12+O12+T12+Z12+AC12+AF12+AH12+X12</f>
        <v>8539.7781899999991</v>
      </c>
      <c r="AP12" s="245">
        <f t="shared" si="9"/>
        <v>97.030853856492243</v>
      </c>
      <c r="AQ12" s="56">
        <f t="shared" si="10"/>
        <v>-261.31739000000198</v>
      </c>
      <c r="AR12" s="154" t="s">
        <v>63</v>
      </c>
      <c r="AS12" s="255">
        <v>5046</v>
      </c>
      <c r="AT12" s="58">
        <v>5046</v>
      </c>
      <c r="AU12" s="256">
        <f t="shared" si="11"/>
        <v>100</v>
      </c>
      <c r="AV12" s="59"/>
      <c r="AW12" s="260"/>
      <c r="AX12" s="263">
        <v>50</v>
      </c>
      <c r="AY12" s="97">
        <v>50</v>
      </c>
      <c r="AZ12" s="187">
        <f t="shared" ref="AZ12:AZ23" si="17">AY12/AX12*100</f>
        <v>100</v>
      </c>
      <c r="BA12" s="266">
        <v>67</v>
      </c>
      <c r="BB12" s="267">
        <v>67</v>
      </c>
      <c r="BC12" s="208">
        <v>14.5</v>
      </c>
      <c r="BD12" s="268">
        <v>14.5</v>
      </c>
      <c r="BE12" s="208">
        <v>165.8</v>
      </c>
      <c r="BF12" s="271">
        <v>165.8</v>
      </c>
      <c r="BG12" s="279"/>
      <c r="BH12" s="280"/>
      <c r="BI12" s="75"/>
      <c r="BJ12" s="219" t="s">
        <v>63</v>
      </c>
      <c r="BK12" s="279"/>
      <c r="BL12" s="280"/>
      <c r="BM12" s="279"/>
      <c r="BN12" s="280"/>
      <c r="BO12" s="279"/>
      <c r="BP12" s="280"/>
      <c r="BQ12" s="279"/>
      <c r="BR12" s="430"/>
      <c r="BS12" s="436">
        <v>27</v>
      </c>
      <c r="BT12" s="543">
        <v>27</v>
      </c>
      <c r="BU12" s="547">
        <v>105</v>
      </c>
      <c r="BV12" s="543"/>
      <c r="BW12" s="436"/>
      <c r="BX12" s="437"/>
      <c r="BY12" s="432">
        <f t="shared" si="12"/>
        <v>5475.3</v>
      </c>
      <c r="BZ12" s="385">
        <f t="shared" si="13"/>
        <v>5370.3</v>
      </c>
      <c r="CA12" s="292">
        <f t="shared" si="5"/>
        <v>14276.39558</v>
      </c>
      <c r="CB12" s="293">
        <f t="shared" si="5"/>
        <v>13910.07819</v>
      </c>
      <c r="CC12" s="386">
        <f t="shared" si="14"/>
        <v>97.434104512253924</v>
      </c>
      <c r="CD12" s="193">
        <f t="shared" si="6"/>
        <v>-366.31739000000016</v>
      </c>
      <c r="CE12" s="86"/>
      <c r="CF12" s="86"/>
      <c r="CG12" s="86"/>
      <c r="CH12" s="86"/>
      <c r="CI12" s="86"/>
      <c r="CJ12" s="86"/>
      <c r="CK12" s="86"/>
      <c r="CL12" s="86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  <c r="ALQ12" s="147"/>
      <c r="ALR12" s="147"/>
      <c r="ALS12" s="147"/>
      <c r="ALT12" s="147"/>
      <c r="ALU12" s="147"/>
      <c r="ALV12" s="147"/>
      <c r="ALW12" s="147"/>
      <c r="ALX12" s="147"/>
      <c r="ALY12" s="147"/>
      <c r="ALZ12" s="147"/>
    </row>
    <row r="13" spans="1:1014">
      <c r="A13" s="175" t="s">
        <v>64</v>
      </c>
      <c r="B13" s="199">
        <v>79.5</v>
      </c>
      <c r="C13" s="200">
        <v>74.556669999999997</v>
      </c>
      <c r="D13" s="52">
        <f t="shared" si="0"/>
        <v>93.781974842767283</v>
      </c>
      <c r="E13" s="208">
        <v>37.9</v>
      </c>
      <c r="F13" s="200">
        <v>40.386899999999997</v>
      </c>
      <c r="G13" s="229">
        <f t="shared" si="1"/>
        <v>106.56174142480211</v>
      </c>
      <c r="H13" s="208">
        <v>20</v>
      </c>
      <c r="I13" s="200">
        <v>15.47565</v>
      </c>
      <c r="J13" s="229">
        <f t="shared" si="2"/>
        <v>77.378250000000008</v>
      </c>
      <c r="K13" s="208">
        <v>394</v>
      </c>
      <c r="L13" s="200">
        <v>323.50144</v>
      </c>
      <c r="M13" s="229">
        <f t="shared" si="3"/>
        <v>82.106964467005071</v>
      </c>
      <c r="N13" s="208">
        <v>2</v>
      </c>
      <c r="O13" s="200"/>
      <c r="P13" s="229"/>
      <c r="Q13" s="229">
        <f t="shared" si="7"/>
        <v>323.50144</v>
      </c>
      <c r="R13" s="219" t="s">
        <v>64</v>
      </c>
      <c r="S13" s="208"/>
      <c r="T13" s="200"/>
      <c r="U13" s="230"/>
      <c r="V13" s="160" t="s">
        <v>65</v>
      </c>
      <c r="W13" s="208">
        <v>243.78748999999999</v>
      </c>
      <c r="X13" s="200">
        <v>243.78748999999999</v>
      </c>
      <c r="Y13" s="231">
        <v>29</v>
      </c>
      <c r="Z13" s="268">
        <v>27.77</v>
      </c>
      <c r="AA13" s="229">
        <f t="shared" si="15"/>
        <v>95.758620689655174</v>
      </c>
      <c r="AB13" s="208">
        <v>666.04569000000004</v>
      </c>
      <c r="AC13" s="200">
        <v>660.82345999999995</v>
      </c>
      <c r="AD13" s="229">
        <f t="shared" si="8"/>
        <v>99.215935171054099</v>
      </c>
      <c r="AE13" s="224"/>
      <c r="AF13" s="236"/>
      <c r="AG13" s="241"/>
      <c r="AH13" s="524">
        <v>3.8999999999999999E-4</v>
      </c>
      <c r="AI13" s="534"/>
      <c r="AJ13" s="535"/>
      <c r="AK13" s="527"/>
      <c r="AL13" s="236"/>
      <c r="AM13" s="219" t="s">
        <v>64</v>
      </c>
      <c r="AN13" s="355">
        <f>B13+E13+H13+K13+N13+S13+Y13+AB13+AE13+AG13+W13</f>
        <v>1472.2331799999999</v>
      </c>
      <c r="AO13" s="353">
        <f>C13+F13+I13+L13+O13+T13+Z13+AC13+AF13+AH13+X13</f>
        <v>1386.3019999999997</v>
      </c>
      <c r="AP13" s="245">
        <f t="shared" si="9"/>
        <v>94.16320857542415</v>
      </c>
      <c r="AQ13" s="56">
        <f t="shared" si="10"/>
        <v>-85.931180000000268</v>
      </c>
      <c r="AR13" s="154" t="s">
        <v>65</v>
      </c>
      <c r="AS13" s="255">
        <v>1802</v>
      </c>
      <c r="AT13" s="58">
        <v>1802</v>
      </c>
      <c r="AU13" s="256">
        <f t="shared" si="11"/>
        <v>100</v>
      </c>
      <c r="AV13" s="59"/>
      <c r="AW13" s="260"/>
      <c r="AX13" s="263">
        <v>24</v>
      </c>
      <c r="AY13" s="97">
        <v>24</v>
      </c>
      <c r="AZ13" s="187">
        <f t="shared" si="17"/>
        <v>100</v>
      </c>
      <c r="BA13" s="266">
        <v>23</v>
      </c>
      <c r="BB13" s="267">
        <v>23</v>
      </c>
      <c r="BC13" s="208">
        <v>6.5</v>
      </c>
      <c r="BD13" s="268">
        <v>6.5</v>
      </c>
      <c r="BE13" s="208">
        <v>66.3</v>
      </c>
      <c r="BF13" s="271">
        <v>66.3</v>
      </c>
      <c r="BG13" s="279"/>
      <c r="BH13" s="280"/>
      <c r="BI13" s="75"/>
      <c r="BJ13" s="219" t="s">
        <v>64</v>
      </c>
      <c r="BK13" s="279">
        <v>9</v>
      </c>
      <c r="BL13" s="280">
        <v>9</v>
      </c>
      <c r="BM13" s="279"/>
      <c r="BN13" s="280"/>
      <c r="BO13" s="279"/>
      <c r="BP13" s="280"/>
      <c r="BQ13" s="279">
        <v>317</v>
      </c>
      <c r="BR13" s="430">
        <v>317</v>
      </c>
      <c r="BS13" s="436">
        <v>33</v>
      </c>
      <c r="BT13" s="543">
        <v>33</v>
      </c>
      <c r="BU13" s="547">
        <v>105</v>
      </c>
      <c r="BV13" s="543"/>
      <c r="BW13" s="436"/>
      <c r="BX13" s="437"/>
      <c r="BY13" s="432">
        <f t="shared" si="12"/>
        <v>2385.8000000000002</v>
      </c>
      <c r="BZ13" s="385">
        <f t="shared" si="13"/>
        <v>2280.8000000000002</v>
      </c>
      <c r="CA13" s="292">
        <f t="shared" si="5"/>
        <v>3858.0331800000004</v>
      </c>
      <c r="CB13" s="293">
        <f t="shared" si="5"/>
        <v>3667.1019999999999</v>
      </c>
      <c r="CC13" s="386">
        <f t="shared" si="14"/>
        <v>95.051074703302561</v>
      </c>
      <c r="CD13" s="193">
        <f t="shared" si="6"/>
        <v>-190.9311800000005</v>
      </c>
      <c r="CE13" s="86"/>
      <c r="CF13" s="86"/>
      <c r="CG13" s="86"/>
      <c r="CH13" s="86"/>
      <c r="CI13" s="86"/>
      <c r="CJ13" s="86"/>
      <c r="CK13" s="86"/>
      <c r="CL13" s="86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  <c r="ALQ13" s="147"/>
      <c r="ALR13" s="147"/>
      <c r="ALS13" s="147"/>
      <c r="ALT13" s="147"/>
      <c r="ALU13" s="147"/>
      <c r="ALV13" s="147"/>
      <c r="ALW13" s="147"/>
      <c r="ALX13" s="147"/>
      <c r="ALY13" s="147"/>
      <c r="ALZ13" s="147"/>
    </row>
    <row r="14" spans="1:1014">
      <c r="A14" s="175" t="s">
        <v>66</v>
      </c>
      <c r="B14" s="199">
        <v>304.3</v>
      </c>
      <c r="C14" s="200">
        <v>163.19797</v>
      </c>
      <c r="D14" s="52">
        <f t="shared" si="0"/>
        <v>53.63061781137035</v>
      </c>
      <c r="E14" s="208">
        <v>1</v>
      </c>
      <c r="F14" s="200">
        <v>0.5</v>
      </c>
      <c r="G14" s="229">
        <f t="shared" si="1"/>
        <v>50</v>
      </c>
      <c r="H14" s="208">
        <v>32</v>
      </c>
      <c r="I14" s="200">
        <v>11.237109999999999</v>
      </c>
      <c r="J14" s="229">
        <f t="shared" si="2"/>
        <v>35.11596875</v>
      </c>
      <c r="K14" s="208">
        <v>672</v>
      </c>
      <c r="L14" s="200">
        <v>753.25791000000004</v>
      </c>
      <c r="M14" s="229">
        <f t="shared" si="3"/>
        <v>112.09195089285716</v>
      </c>
      <c r="N14" s="208">
        <v>2</v>
      </c>
      <c r="O14" s="200">
        <v>1.4999999999999999E-2</v>
      </c>
      <c r="P14" s="229">
        <f t="shared" si="4"/>
        <v>0.75</v>
      </c>
      <c r="Q14" s="229">
        <f t="shared" si="7"/>
        <v>753.27291000000002</v>
      </c>
      <c r="R14" s="219" t="s">
        <v>66</v>
      </c>
      <c r="S14" s="208"/>
      <c r="T14" s="200"/>
      <c r="U14" s="230"/>
      <c r="V14" s="160" t="s">
        <v>66</v>
      </c>
      <c r="W14" s="208"/>
      <c r="X14" s="200"/>
      <c r="Y14" s="207">
        <v>13</v>
      </c>
      <c r="Z14" s="268">
        <v>12.3955</v>
      </c>
      <c r="AA14" s="229"/>
      <c r="AB14" s="208">
        <v>673.49134000000004</v>
      </c>
      <c r="AC14" s="200">
        <v>589.86249999999995</v>
      </c>
      <c r="AD14" s="229">
        <f t="shared" si="8"/>
        <v>87.582789112032216</v>
      </c>
      <c r="AE14" s="224"/>
      <c r="AF14" s="236"/>
      <c r="AG14" s="241"/>
      <c r="AH14" s="524"/>
      <c r="AI14" s="534"/>
      <c r="AJ14" s="535"/>
      <c r="AK14" s="527"/>
      <c r="AL14" s="236"/>
      <c r="AM14" s="219" t="s">
        <v>66</v>
      </c>
      <c r="AN14" s="355">
        <f t="shared" si="16"/>
        <v>1697.79134</v>
      </c>
      <c r="AO14" s="353">
        <f>C14+F14+I14+L14+O14+T14+Z14+AC14+AF14+AH14+X14</f>
        <v>1530.4659899999999</v>
      </c>
      <c r="AP14" s="245">
        <f t="shared" si="9"/>
        <v>90.144528007782156</v>
      </c>
      <c r="AQ14" s="56">
        <f t="shared" si="10"/>
        <v>-167.32535000000007</v>
      </c>
      <c r="AR14" s="154" t="s">
        <v>66</v>
      </c>
      <c r="AS14" s="255">
        <v>1692</v>
      </c>
      <c r="AT14" s="58">
        <v>1692</v>
      </c>
      <c r="AU14" s="256">
        <f t="shared" si="11"/>
        <v>100</v>
      </c>
      <c r="AV14" s="59"/>
      <c r="AW14" s="260"/>
      <c r="AX14" s="263">
        <v>17</v>
      </c>
      <c r="AY14" s="97">
        <v>17</v>
      </c>
      <c r="AZ14" s="187">
        <f t="shared" si="17"/>
        <v>100</v>
      </c>
      <c r="BA14" s="266">
        <v>22</v>
      </c>
      <c r="BB14" s="267">
        <v>22</v>
      </c>
      <c r="BC14" s="208">
        <v>4.0999999999999996</v>
      </c>
      <c r="BD14" s="268">
        <v>4.0999999999999996</v>
      </c>
      <c r="BE14" s="208">
        <v>66.3</v>
      </c>
      <c r="BF14" s="271">
        <v>66.3</v>
      </c>
      <c r="BG14" s="279"/>
      <c r="BH14" s="280"/>
      <c r="BI14" s="75"/>
      <c r="BJ14" s="219" t="s">
        <v>66</v>
      </c>
      <c r="BK14" s="279"/>
      <c r="BL14" s="280"/>
      <c r="BM14" s="279"/>
      <c r="BN14" s="280"/>
      <c r="BO14" s="279"/>
      <c r="BP14" s="280"/>
      <c r="BQ14" s="279"/>
      <c r="BR14" s="430"/>
      <c r="BS14" s="436">
        <v>29</v>
      </c>
      <c r="BT14" s="543">
        <v>29</v>
      </c>
      <c r="BU14" s="547">
        <v>105</v>
      </c>
      <c r="BV14" s="543"/>
      <c r="BW14" s="436"/>
      <c r="BX14" s="437"/>
      <c r="BY14" s="432">
        <f t="shared" si="12"/>
        <v>1935.3999999999999</v>
      </c>
      <c r="BZ14" s="385">
        <f t="shared" si="13"/>
        <v>1830.3999999999999</v>
      </c>
      <c r="CA14" s="292">
        <f t="shared" si="5"/>
        <v>3633.1913399999999</v>
      </c>
      <c r="CB14" s="293">
        <f t="shared" si="5"/>
        <v>3360.8659899999998</v>
      </c>
      <c r="CC14" s="386">
        <f t="shared" si="14"/>
        <v>92.504513951637904</v>
      </c>
      <c r="CD14" s="193">
        <f t="shared" si="6"/>
        <v>-272.32535000000007</v>
      </c>
      <c r="CE14" s="86"/>
      <c r="CF14" s="86"/>
      <c r="CG14" s="86"/>
      <c r="CH14" s="86"/>
      <c r="CI14" s="86"/>
      <c r="CJ14" s="86"/>
      <c r="CK14" s="86"/>
      <c r="CL14" s="86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  <c r="ALQ14" s="147"/>
      <c r="ALR14" s="147"/>
      <c r="ALS14" s="147"/>
      <c r="ALT14" s="147"/>
      <c r="ALU14" s="147"/>
      <c r="ALV14" s="147"/>
      <c r="ALW14" s="147"/>
      <c r="ALX14" s="147"/>
      <c r="ALY14" s="147"/>
      <c r="ALZ14" s="147"/>
    </row>
    <row r="15" spans="1:1014">
      <c r="A15" s="175" t="s">
        <v>67</v>
      </c>
      <c r="B15" s="199">
        <v>122</v>
      </c>
      <c r="C15" s="200">
        <v>123.00239999999999</v>
      </c>
      <c r="D15" s="52">
        <f t="shared" si="0"/>
        <v>100.82163934426229</v>
      </c>
      <c r="E15" s="209">
        <v>46</v>
      </c>
      <c r="F15" s="200">
        <v>106.19301</v>
      </c>
      <c r="G15" s="229">
        <f t="shared" si="1"/>
        <v>230.85436956521738</v>
      </c>
      <c r="H15" s="208">
        <v>44</v>
      </c>
      <c r="I15" s="198">
        <v>20.201889999999999</v>
      </c>
      <c r="J15" s="229">
        <f t="shared" si="2"/>
        <v>45.913386363636363</v>
      </c>
      <c r="K15" s="208">
        <v>951</v>
      </c>
      <c r="L15" s="200">
        <v>424.00375000000003</v>
      </c>
      <c r="M15" s="229">
        <f t="shared" si="3"/>
        <v>44.585042060988435</v>
      </c>
      <c r="N15" s="208">
        <v>5</v>
      </c>
      <c r="O15" s="200">
        <v>1.4999999999999999E-2</v>
      </c>
      <c r="P15" s="229">
        <f t="shared" si="4"/>
        <v>0.3</v>
      </c>
      <c r="Q15" s="229">
        <f t="shared" si="7"/>
        <v>424.01875000000001</v>
      </c>
      <c r="R15" s="219" t="s">
        <v>67</v>
      </c>
      <c r="S15" s="208"/>
      <c r="T15" s="200"/>
      <c r="U15" s="230"/>
      <c r="V15" s="160" t="s">
        <v>67</v>
      </c>
      <c r="W15" s="208"/>
      <c r="X15" s="200"/>
      <c r="Y15" s="208">
        <v>5</v>
      </c>
      <c r="Z15" s="268">
        <v>9.58</v>
      </c>
      <c r="AA15" s="229">
        <f t="shared" si="15"/>
        <v>191.6</v>
      </c>
      <c r="AB15" s="208">
        <v>299.49705999999998</v>
      </c>
      <c r="AC15" s="200">
        <v>297.14877999999999</v>
      </c>
      <c r="AD15" s="229">
        <f t="shared" si="8"/>
        <v>99.215925525278948</v>
      </c>
      <c r="AE15" s="224"/>
      <c r="AF15" s="236"/>
      <c r="AG15" s="241"/>
      <c r="AH15" s="524"/>
      <c r="AI15" s="534"/>
      <c r="AJ15" s="535"/>
      <c r="AK15" s="527"/>
      <c r="AL15" s="236"/>
      <c r="AM15" s="219" t="s">
        <v>67</v>
      </c>
      <c r="AN15" s="355">
        <f t="shared" si="16"/>
        <v>1472.4970599999999</v>
      </c>
      <c r="AO15" s="353">
        <f>C15+F15+I15+L15+O15+T15+Z15+AC15+AF15+AH15+X15</f>
        <v>980.14482999999996</v>
      </c>
      <c r="AP15" s="245">
        <f t="shared" si="9"/>
        <v>66.563449029908412</v>
      </c>
      <c r="AQ15" s="56">
        <f t="shared" si="10"/>
        <v>-492.35222999999996</v>
      </c>
      <c r="AR15" s="154" t="s">
        <v>67</v>
      </c>
      <c r="AS15" s="255">
        <v>1387</v>
      </c>
      <c r="AT15" s="58">
        <v>1387</v>
      </c>
      <c r="AU15" s="256">
        <f t="shared" si="11"/>
        <v>100</v>
      </c>
      <c r="AV15" s="59"/>
      <c r="AW15" s="260"/>
      <c r="AX15" s="263"/>
      <c r="AY15" s="97"/>
      <c r="AZ15" s="187"/>
      <c r="BA15" s="266">
        <v>23</v>
      </c>
      <c r="BB15" s="267">
        <v>23</v>
      </c>
      <c r="BC15" s="208">
        <v>4.2</v>
      </c>
      <c r="BD15" s="268">
        <v>4.2</v>
      </c>
      <c r="BE15" s="208">
        <v>66.3</v>
      </c>
      <c r="BF15" s="271">
        <v>66.3</v>
      </c>
      <c r="BG15" s="279"/>
      <c r="BH15" s="280"/>
      <c r="BI15" s="75"/>
      <c r="BJ15" s="219" t="s">
        <v>67</v>
      </c>
      <c r="BK15" s="279"/>
      <c r="BL15" s="280"/>
      <c r="BM15" s="279"/>
      <c r="BN15" s="280"/>
      <c r="BO15" s="279"/>
      <c r="BP15" s="280"/>
      <c r="BQ15" s="279"/>
      <c r="BR15" s="430"/>
      <c r="BS15" s="436">
        <v>37</v>
      </c>
      <c r="BT15" s="543">
        <v>37</v>
      </c>
      <c r="BU15" s="547">
        <v>105</v>
      </c>
      <c r="BV15" s="543"/>
      <c r="BW15" s="436"/>
      <c r="BX15" s="437"/>
      <c r="BY15" s="432">
        <f t="shared" si="12"/>
        <v>1622.5</v>
      </c>
      <c r="BZ15" s="385">
        <f t="shared" si="13"/>
        <v>1517.5</v>
      </c>
      <c r="CA15" s="292">
        <f t="shared" si="5"/>
        <v>3094.9970599999997</v>
      </c>
      <c r="CB15" s="293">
        <f t="shared" si="5"/>
        <v>2497.6448300000002</v>
      </c>
      <c r="CC15" s="386">
        <f t="shared" si="14"/>
        <v>80.699424961650863</v>
      </c>
      <c r="CD15" s="193">
        <f t="shared" si="6"/>
        <v>-597.35222999999951</v>
      </c>
      <c r="CE15" s="86"/>
      <c r="CF15" s="86"/>
      <c r="CG15" s="86"/>
      <c r="CH15" s="86"/>
      <c r="CI15" s="86"/>
      <c r="CJ15" s="86"/>
      <c r="CK15" s="86"/>
      <c r="CL15" s="86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  <c r="ALQ15" s="147"/>
      <c r="ALR15" s="147"/>
      <c r="ALS15" s="147"/>
      <c r="ALT15" s="147"/>
      <c r="ALU15" s="147"/>
      <c r="ALV15" s="147"/>
      <c r="ALW15" s="147"/>
      <c r="ALX15" s="147"/>
      <c r="ALY15" s="147"/>
      <c r="ALZ15" s="147"/>
    </row>
    <row r="16" spans="1:1014">
      <c r="A16" s="175" t="s">
        <v>68</v>
      </c>
      <c r="B16" s="242">
        <v>200</v>
      </c>
      <c r="C16" s="200">
        <v>126.46151999999999</v>
      </c>
      <c r="D16" s="52">
        <f t="shared" si="0"/>
        <v>63.230759999999997</v>
      </c>
      <c r="E16" s="207">
        <v>85.887439999999998</v>
      </c>
      <c r="F16" s="198">
        <v>26.535920000000001</v>
      </c>
      <c r="G16" s="229">
        <f t="shared" si="1"/>
        <v>30.896158972720578</v>
      </c>
      <c r="H16" s="208">
        <v>45.44115</v>
      </c>
      <c r="I16" s="200">
        <v>27.1937</v>
      </c>
      <c r="J16" s="229">
        <f t="shared" si="2"/>
        <v>59.843775960775638</v>
      </c>
      <c r="K16" s="208">
        <v>314.89999999999998</v>
      </c>
      <c r="L16" s="200">
        <v>235.51928000000001</v>
      </c>
      <c r="M16" s="229">
        <f t="shared" si="3"/>
        <v>74.791768815496994</v>
      </c>
      <c r="N16" s="208">
        <v>22</v>
      </c>
      <c r="O16" s="200">
        <v>19.256</v>
      </c>
      <c r="P16" s="229">
        <f t="shared" si="4"/>
        <v>87.527272727272731</v>
      </c>
      <c r="Q16" s="229">
        <f t="shared" si="7"/>
        <v>254.77528000000001</v>
      </c>
      <c r="R16" s="219" t="s">
        <v>68</v>
      </c>
      <c r="S16" s="208"/>
      <c r="T16" s="200">
        <v>64.337000000000003</v>
      </c>
      <c r="U16" s="230"/>
      <c r="V16" s="160" t="s">
        <v>69</v>
      </c>
      <c r="W16" s="208">
        <v>71.5</v>
      </c>
      <c r="X16" s="200">
        <v>7.07</v>
      </c>
      <c r="Y16" s="208">
        <v>20</v>
      </c>
      <c r="Z16" s="268">
        <v>1</v>
      </c>
      <c r="AA16" s="229">
        <f t="shared" si="15"/>
        <v>5</v>
      </c>
      <c r="AB16" s="208">
        <v>362.07853</v>
      </c>
      <c r="AC16" s="200">
        <v>359.23955000000001</v>
      </c>
      <c r="AD16" s="229">
        <f t="shared" si="8"/>
        <v>99.215921474272449</v>
      </c>
      <c r="AE16" s="224"/>
      <c r="AF16" s="236"/>
      <c r="AG16" s="242"/>
      <c r="AH16" s="94"/>
      <c r="AI16" s="536"/>
      <c r="AJ16" s="537"/>
      <c r="AK16" s="528"/>
      <c r="AL16" s="200">
        <v>6.84</v>
      </c>
      <c r="AM16" s="219" t="s">
        <v>68</v>
      </c>
      <c r="AN16" s="355">
        <f>B16+E16+H16+K16+N16+S16+Y16+AB16+AE16+AG16+W16</f>
        <v>1121.8071199999999</v>
      </c>
      <c r="AO16" s="353">
        <f>C16+F16+I16+L16+O16+T16+Z16+AC16+AF16+AH16+X16+AL16</f>
        <v>873.45297000000005</v>
      </c>
      <c r="AP16" s="245">
        <f t="shared" si="9"/>
        <v>77.861243205516487</v>
      </c>
      <c r="AQ16" s="56">
        <f t="shared" si="10"/>
        <v>-248.35414999999989</v>
      </c>
      <c r="AR16" s="154" t="s">
        <v>69</v>
      </c>
      <c r="AS16" s="255">
        <v>1955</v>
      </c>
      <c r="AT16" s="58">
        <v>1955</v>
      </c>
      <c r="AU16" s="256">
        <f t="shared" si="11"/>
        <v>100</v>
      </c>
      <c r="AV16" s="59"/>
      <c r="AW16" s="260"/>
      <c r="AX16" s="263">
        <v>22</v>
      </c>
      <c r="AY16" s="97">
        <v>22</v>
      </c>
      <c r="AZ16" s="187">
        <f t="shared" si="17"/>
        <v>100</v>
      </c>
      <c r="BA16" s="266">
        <v>21</v>
      </c>
      <c r="BB16" s="267">
        <v>21</v>
      </c>
      <c r="BC16" s="208">
        <v>3.3</v>
      </c>
      <c r="BD16" s="268">
        <v>3.3</v>
      </c>
      <c r="BE16" s="208">
        <v>66.3</v>
      </c>
      <c r="BF16" s="271">
        <v>66.3</v>
      </c>
      <c r="BG16" s="279"/>
      <c r="BH16" s="280"/>
      <c r="BI16" s="75"/>
      <c r="BJ16" s="219" t="s">
        <v>68</v>
      </c>
      <c r="BK16" s="279"/>
      <c r="BL16" s="280"/>
      <c r="BM16" s="279"/>
      <c r="BN16" s="280"/>
      <c r="BO16" s="279"/>
      <c r="BP16" s="280"/>
      <c r="BQ16" s="279"/>
      <c r="BR16" s="430"/>
      <c r="BS16" s="436">
        <v>27</v>
      </c>
      <c r="BT16" s="543">
        <v>27</v>
      </c>
      <c r="BU16" s="547">
        <v>105</v>
      </c>
      <c r="BV16" s="543"/>
      <c r="BW16" s="436"/>
      <c r="BX16" s="437"/>
      <c r="BY16" s="432">
        <f t="shared" si="12"/>
        <v>2199.6</v>
      </c>
      <c r="BZ16" s="385">
        <f t="shared" si="13"/>
        <v>2094.6</v>
      </c>
      <c r="CA16" s="292">
        <f t="shared" si="5"/>
        <v>3321.4071199999998</v>
      </c>
      <c r="CB16" s="293">
        <f t="shared" si="5"/>
        <v>2968.0529699999997</v>
      </c>
      <c r="CC16" s="386">
        <f t="shared" si="14"/>
        <v>89.361311720196468</v>
      </c>
      <c r="CD16" s="193">
        <f t="shared" si="6"/>
        <v>-353.35415000000012</v>
      </c>
      <c r="CE16" s="86"/>
      <c r="CF16" s="86"/>
      <c r="CG16" s="86"/>
      <c r="CH16" s="86"/>
      <c r="CI16" s="86"/>
      <c r="CJ16" s="86"/>
      <c r="CK16" s="86"/>
      <c r="CL16" s="86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  <c r="ALQ16" s="147"/>
      <c r="ALR16" s="147"/>
      <c r="ALS16" s="147"/>
      <c r="ALT16" s="147"/>
      <c r="ALU16" s="147"/>
      <c r="ALV16" s="147"/>
      <c r="ALW16" s="147"/>
      <c r="ALX16" s="147"/>
      <c r="ALY16" s="147"/>
      <c r="ALZ16" s="147"/>
    </row>
    <row r="17" spans="1:1014">
      <c r="A17" s="175" t="s">
        <v>70</v>
      </c>
      <c r="B17" s="460">
        <v>66.503600000000006</v>
      </c>
      <c r="C17" s="200">
        <v>66.249970000000005</v>
      </c>
      <c r="D17" s="52">
        <f t="shared" si="0"/>
        <v>99.618622149778361</v>
      </c>
      <c r="E17" s="208">
        <v>8.7226400000000002</v>
      </c>
      <c r="F17" s="200">
        <v>8.7226400000000002</v>
      </c>
      <c r="G17" s="229">
        <f t="shared" si="1"/>
        <v>100</v>
      </c>
      <c r="H17" s="208">
        <v>24.19191</v>
      </c>
      <c r="I17" s="200">
        <v>14.656169999999999</v>
      </c>
      <c r="J17" s="229">
        <f t="shared" si="2"/>
        <v>60.582938676607178</v>
      </c>
      <c r="K17" s="208">
        <v>353.16082</v>
      </c>
      <c r="L17" s="200">
        <v>272.93459999999999</v>
      </c>
      <c r="M17" s="229">
        <f t="shared" si="3"/>
        <v>77.283374752612701</v>
      </c>
      <c r="N17" s="208">
        <v>65.347629999999995</v>
      </c>
      <c r="O17" s="200">
        <v>98.427000000000007</v>
      </c>
      <c r="P17" s="229">
        <f t="shared" si="4"/>
        <v>150.62061164268698</v>
      </c>
      <c r="Q17" s="229">
        <f t="shared" si="7"/>
        <v>371.36160000000001</v>
      </c>
      <c r="R17" s="219" t="s">
        <v>70</v>
      </c>
      <c r="S17" s="208">
        <v>64.495000000000005</v>
      </c>
      <c r="T17" s="200">
        <v>33.494999999999997</v>
      </c>
      <c r="U17" s="230"/>
      <c r="V17" s="160" t="s">
        <v>70</v>
      </c>
      <c r="W17" s="208"/>
      <c r="X17" s="200"/>
      <c r="Y17" s="208">
        <v>2.6</v>
      </c>
      <c r="Z17" s="268">
        <v>2.6</v>
      </c>
      <c r="AA17" s="229">
        <f t="shared" si="15"/>
        <v>100</v>
      </c>
      <c r="AB17" s="208">
        <v>813.55916000000002</v>
      </c>
      <c r="AC17" s="200">
        <v>807.18025</v>
      </c>
      <c r="AD17" s="229">
        <f t="shared" si="8"/>
        <v>99.215925489671818</v>
      </c>
      <c r="AE17" s="224">
        <v>12.4</v>
      </c>
      <c r="AF17" s="236">
        <v>12.4</v>
      </c>
      <c r="AG17" s="242"/>
      <c r="AH17" s="94"/>
      <c r="AI17" s="536"/>
      <c r="AJ17" s="537"/>
      <c r="AK17" s="528"/>
      <c r="AL17" s="200"/>
      <c r="AM17" s="219" t="s">
        <v>70</v>
      </c>
      <c r="AN17" s="355">
        <f>B17+E17+H17+K17+N17+S17+Y17+AB17+AE17+AG17</f>
        <v>1410.9807600000001</v>
      </c>
      <c r="AO17" s="353">
        <f t="shared" ref="AO17:AO22" si="18">C17+F17+I17+L17+O17+T17+Z17+AC17+AF17+AH17+X17+AL17</f>
        <v>1316.6656300000002</v>
      </c>
      <c r="AP17" s="245">
        <f t="shared" si="9"/>
        <v>93.315633162850503</v>
      </c>
      <c r="AQ17" s="56">
        <f t="shared" si="10"/>
        <v>-94.315129999999954</v>
      </c>
      <c r="AR17" s="154" t="s">
        <v>70</v>
      </c>
      <c r="AS17" s="255">
        <v>1468</v>
      </c>
      <c r="AT17" s="58">
        <v>1468</v>
      </c>
      <c r="AU17" s="256">
        <f t="shared" si="11"/>
        <v>100</v>
      </c>
      <c r="AV17" s="59"/>
      <c r="AW17" s="260"/>
      <c r="AX17" s="263"/>
      <c r="AY17" s="97"/>
      <c r="AZ17" s="187"/>
      <c r="BA17" s="266">
        <v>23</v>
      </c>
      <c r="BB17" s="267">
        <v>23</v>
      </c>
      <c r="BC17" s="208">
        <v>5.3</v>
      </c>
      <c r="BD17" s="268">
        <v>5.3</v>
      </c>
      <c r="BE17" s="208">
        <v>66.3</v>
      </c>
      <c r="BF17" s="271">
        <v>66.3</v>
      </c>
      <c r="BG17" s="279"/>
      <c r="BH17" s="280"/>
      <c r="BI17" s="75"/>
      <c r="BJ17" s="219" t="s">
        <v>70</v>
      </c>
      <c r="BK17" s="279">
        <v>9</v>
      </c>
      <c r="BL17" s="280">
        <v>9</v>
      </c>
      <c r="BM17" s="279"/>
      <c r="BN17" s="280"/>
      <c r="BO17" s="279"/>
      <c r="BP17" s="280"/>
      <c r="BQ17" s="279"/>
      <c r="BR17" s="430"/>
      <c r="BS17" s="436">
        <v>167</v>
      </c>
      <c r="BT17" s="543">
        <v>167</v>
      </c>
      <c r="BU17" s="547">
        <v>105</v>
      </c>
      <c r="BV17" s="543"/>
      <c r="BW17" s="436"/>
      <c r="BX17" s="437"/>
      <c r="BY17" s="432">
        <f t="shared" si="12"/>
        <v>1843.6</v>
      </c>
      <c r="BZ17" s="385">
        <f t="shared" si="13"/>
        <v>1738.6</v>
      </c>
      <c r="CA17" s="292">
        <f t="shared" si="5"/>
        <v>3254.5807599999998</v>
      </c>
      <c r="CB17" s="293">
        <f t="shared" si="5"/>
        <v>3055.2656299999999</v>
      </c>
      <c r="CC17" s="386">
        <f t="shared" si="14"/>
        <v>93.875858529932444</v>
      </c>
      <c r="CD17" s="193">
        <f t="shared" si="6"/>
        <v>-199.31512999999995</v>
      </c>
      <c r="CE17" s="86"/>
      <c r="CF17" s="86"/>
      <c r="CG17" s="86"/>
      <c r="CH17" s="86"/>
      <c r="CI17" s="86"/>
      <c r="CJ17" s="86"/>
      <c r="CK17" s="86"/>
      <c r="CL17" s="86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  <c r="ALQ17" s="147"/>
      <c r="ALR17" s="147"/>
      <c r="ALS17" s="147"/>
      <c r="ALT17" s="147"/>
      <c r="ALU17" s="147"/>
      <c r="ALV17" s="147"/>
      <c r="ALW17" s="147"/>
      <c r="ALX17" s="147"/>
      <c r="ALY17" s="147"/>
      <c r="ALZ17" s="147"/>
    </row>
    <row r="18" spans="1:1014">
      <c r="A18" s="175" t="s">
        <v>71</v>
      </c>
      <c r="B18" s="199">
        <v>163</v>
      </c>
      <c r="C18" s="200">
        <v>88.854479999999995</v>
      </c>
      <c r="D18" s="52">
        <f t="shared" si="0"/>
        <v>54.511950920245397</v>
      </c>
      <c r="E18" s="208">
        <v>25</v>
      </c>
      <c r="F18" s="200">
        <v>6.4414100000000003</v>
      </c>
      <c r="G18" s="229">
        <f t="shared" ref="G18:G23" si="19">F18/E18*100</f>
        <v>25.765640000000001</v>
      </c>
      <c r="H18" s="208">
        <v>48</v>
      </c>
      <c r="I18" s="200">
        <v>14.834210000000001</v>
      </c>
      <c r="J18" s="229">
        <f t="shared" si="2"/>
        <v>30.904604166666665</v>
      </c>
      <c r="K18" s="208">
        <v>442.53847000000002</v>
      </c>
      <c r="L18" s="200">
        <v>322.44639999999998</v>
      </c>
      <c r="M18" s="229">
        <f t="shared" si="3"/>
        <v>72.862908393026245</v>
      </c>
      <c r="N18" s="208">
        <v>5</v>
      </c>
      <c r="O18" s="200"/>
      <c r="P18" s="229">
        <f t="shared" si="4"/>
        <v>0</v>
      </c>
      <c r="Q18" s="229">
        <f t="shared" si="7"/>
        <v>322.44639999999998</v>
      </c>
      <c r="R18" s="219" t="s">
        <v>71</v>
      </c>
      <c r="S18" s="208">
        <v>50</v>
      </c>
      <c r="T18" s="200">
        <v>19.848320000000001</v>
      </c>
      <c r="U18" s="230"/>
      <c r="V18" s="160" t="s">
        <v>71</v>
      </c>
      <c r="W18" s="208"/>
      <c r="X18" s="200"/>
      <c r="Y18" s="208">
        <v>29.1</v>
      </c>
      <c r="Z18" s="268">
        <v>14.11098</v>
      </c>
      <c r="AA18" s="229">
        <f t="shared" si="15"/>
        <v>48.491340206185562</v>
      </c>
      <c r="AB18" s="208">
        <v>222.76212000000001</v>
      </c>
      <c r="AC18" s="200">
        <v>208.4477</v>
      </c>
      <c r="AD18" s="229">
        <f t="shared" si="8"/>
        <v>93.574122925387854</v>
      </c>
      <c r="AE18" s="224"/>
      <c r="AF18" s="236"/>
      <c r="AG18" s="242"/>
      <c r="AH18" s="94"/>
      <c r="AI18" s="536"/>
      <c r="AJ18" s="537"/>
      <c r="AK18" s="528"/>
      <c r="AL18" s="200"/>
      <c r="AM18" s="219" t="s">
        <v>71</v>
      </c>
      <c r="AN18" s="355">
        <f>B18+E18+H18+K18+N18+S18+Y18+AB18+AE18+AG18</f>
        <v>985.40058999999997</v>
      </c>
      <c r="AO18" s="353">
        <f t="shared" si="18"/>
        <v>674.98350000000005</v>
      </c>
      <c r="AP18" s="245">
        <f t="shared" si="9"/>
        <v>68.498386021871582</v>
      </c>
      <c r="AQ18" s="56">
        <f t="shared" si="10"/>
        <v>-310.41708999999992</v>
      </c>
      <c r="AR18" s="154" t="s">
        <v>71</v>
      </c>
      <c r="AS18" s="255">
        <v>1756</v>
      </c>
      <c r="AT18" s="58">
        <v>1756</v>
      </c>
      <c r="AU18" s="256">
        <f t="shared" si="11"/>
        <v>100</v>
      </c>
      <c r="AV18" s="59"/>
      <c r="AW18" s="260"/>
      <c r="AX18" s="263">
        <v>20</v>
      </c>
      <c r="AY18" s="97">
        <v>20</v>
      </c>
      <c r="AZ18" s="187">
        <f t="shared" si="17"/>
        <v>100</v>
      </c>
      <c r="BA18" s="266">
        <v>19</v>
      </c>
      <c r="BB18" s="267">
        <v>19</v>
      </c>
      <c r="BC18" s="208">
        <v>4.4000000000000004</v>
      </c>
      <c r="BD18" s="268">
        <v>4.4000000000000004</v>
      </c>
      <c r="BE18" s="208">
        <v>66.3</v>
      </c>
      <c r="BF18" s="271">
        <v>66.3</v>
      </c>
      <c r="BG18" s="279"/>
      <c r="BH18" s="280"/>
      <c r="BI18" s="75"/>
      <c r="BJ18" s="219" t="s">
        <v>71</v>
      </c>
      <c r="BK18" s="279"/>
      <c r="BL18" s="280"/>
      <c r="BM18" s="279"/>
      <c r="BN18" s="280"/>
      <c r="BO18" s="279"/>
      <c r="BP18" s="280"/>
      <c r="BQ18" s="279">
        <v>1357</v>
      </c>
      <c r="BR18" s="430">
        <v>1357</v>
      </c>
      <c r="BS18" s="436">
        <v>35</v>
      </c>
      <c r="BT18" s="543">
        <v>35</v>
      </c>
      <c r="BU18" s="547">
        <v>105</v>
      </c>
      <c r="BV18" s="543"/>
      <c r="BW18" s="436"/>
      <c r="BX18" s="437"/>
      <c r="BY18" s="432">
        <f t="shared" si="12"/>
        <v>3362.7</v>
      </c>
      <c r="BZ18" s="385">
        <f t="shared" si="13"/>
        <v>3257.7</v>
      </c>
      <c r="CA18" s="292">
        <f t="shared" si="5"/>
        <v>4348.10059</v>
      </c>
      <c r="CB18" s="293">
        <f t="shared" si="5"/>
        <v>3932.6835000000001</v>
      </c>
      <c r="CC18" s="386">
        <f t="shared" si="14"/>
        <v>90.446010127838377</v>
      </c>
      <c r="CD18" s="193">
        <f t="shared" si="6"/>
        <v>-415.41708999999992</v>
      </c>
      <c r="CE18" s="86"/>
      <c r="CF18" s="86"/>
      <c r="CG18" s="86"/>
      <c r="CH18" s="86"/>
      <c r="CI18" s="86"/>
      <c r="CJ18" s="86"/>
      <c r="CK18" s="86"/>
      <c r="CL18" s="86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  <c r="ALQ18" s="147"/>
      <c r="ALR18" s="147"/>
      <c r="ALS18" s="147"/>
      <c r="ALT18" s="147"/>
      <c r="ALU18" s="147"/>
      <c r="ALV18" s="147"/>
      <c r="ALW18" s="147"/>
      <c r="ALX18" s="147"/>
      <c r="ALY18" s="147"/>
      <c r="ALZ18" s="147"/>
    </row>
    <row r="19" spans="1:1014">
      <c r="A19" s="175" t="s">
        <v>72</v>
      </c>
      <c r="B19" s="199">
        <v>220.62437</v>
      </c>
      <c r="C19" s="200">
        <v>197.17836</v>
      </c>
      <c r="D19" s="52">
        <f t="shared" si="0"/>
        <v>89.37288296845901</v>
      </c>
      <c r="E19" s="208">
        <v>70</v>
      </c>
      <c r="F19" s="200">
        <v>22.147490000000001</v>
      </c>
      <c r="G19" s="229">
        <f t="shared" si="19"/>
        <v>31.63927142857143</v>
      </c>
      <c r="H19" s="208">
        <v>60</v>
      </c>
      <c r="I19" s="200">
        <v>14.379379999999999</v>
      </c>
      <c r="J19" s="229">
        <f t="shared" si="2"/>
        <v>23.965633333333333</v>
      </c>
      <c r="K19" s="496">
        <v>842.51990000000001</v>
      </c>
      <c r="L19" s="200">
        <v>424.69038999999998</v>
      </c>
      <c r="M19" s="229">
        <f t="shared" si="3"/>
        <v>50.407164269947799</v>
      </c>
      <c r="N19" s="208">
        <v>99</v>
      </c>
      <c r="O19" s="200">
        <v>54.215989999999998</v>
      </c>
      <c r="P19" s="229">
        <f t="shared" si="4"/>
        <v>54.763626262626261</v>
      </c>
      <c r="Q19" s="229">
        <f t="shared" si="7"/>
        <v>478.90637999999996</v>
      </c>
      <c r="R19" s="219" t="s">
        <v>72</v>
      </c>
      <c r="S19" s="208"/>
      <c r="T19" s="200"/>
      <c r="U19" s="229"/>
      <c r="V19" s="160" t="s">
        <v>72</v>
      </c>
      <c r="W19" s="208"/>
      <c r="X19" s="200"/>
      <c r="Y19" s="208">
        <v>8.9</v>
      </c>
      <c r="Z19" s="268"/>
      <c r="AA19" s="229">
        <f t="shared" si="15"/>
        <v>0</v>
      </c>
      <c r="AB19" s="208">
        <v>268.20630999999997</v>
      </c>
      <c r="AC19" s="200">
        <v>266.10342000000003</v>
      </c>
      <c r="AD19" s="229">
        <f t="shared" si="8"/>
        <v>99.215943129749647</v>
      </c>
      <c r="AE19" s="224"/>
      <c r="AF19" s="236"/>
      <c r="AG19" s="242"/>
      <c r="AH19" s="94"/>
      <c r="AI19" s="536"/>
      <c r="AJ19" s="537"/>
      <c r="AK19" s="528"/>
      <c r="AL19" s="200"/>
      <c r="AM19" s="219" t="s">
        <v>72</v>
      </c>
      <c r="AN19" s="355">
        <f t="shared" si="16"/>
        <v>1569.2505800000001</v>
      </c>
      <c r="AO19" s="353">
        <f t="shared" si="18"/>
        <v>978.71503000000007</v>
      </c>
      <c r="AP19" s="245">
        <f t="shared" si="9"/>
        <v>62.368307679707847</v>
      </c>
      <c r="AQ19" s="56">
        <f t="shared" si="10"/>
        <v>-590.53555000000006</v>
      </c>
      <c r="AR19" s="154" t="s">
        <v>72</v>
      </c>
      <c r="AS19" s="255">
        <v>1246</v>
      </c>
      <c r="AT19" s="58">
        <v>1246</v>
      </c>
      <c r="AU19" s="256">
        <f t="shared" si="11"/>
        <v>100</v>
      </c>
      <c r="AV19" s="59"/>
      <c r="AW19" s="260"/>
      <c r="AX19" s="263"/>
      <c r="AY19" s="97"/>
      <c r="AZ19" s="187"/>
      <c r="BA19" s="266">
        <v>19</v>
      </c>
      <c r="BB19" s="267">
        <v>19</v>
      </c>
      <c r="BC19" s="208">
        <v>5.4</v>
      </c>
      <c r="BD19" s="268">
        <v>5.4</v>
      </c>
      <c r="BE19" s="208">
        <v>66.3</v>
      </c>
      <c r="BF19" s="271">
        <v>66.3</v>
      </c>
      <c r="BG19" s="279"/>
      <c r="BH19" s="280"/>
      <c r="BI19" s="75"/>
      <c r="BJ19" s="219" t="s">
        <v>72</v>
      </c>
      <c r="BK19" s="279"/>
      <c r="BL19" s="280"/>
      <c r="BM19" s="279"/>
      <c r="BN19" s="280"/>
      <c r="BO19" s="279"/>
      <c r="BP19" s="280"/>
      <c r="BQ19" s="279"/>
      <c r="BR19" s="430"/>
      <c r="BS19" s="436">
        <v>31</v>
      </c>
      <c r="BT19" s="543">
        <v>31</v>
      </c>
      <c r="BU19" s="547">
        <v>105</v>
      </c>
      <c r="BV19" s="543"/>
      <c r="BW19" s="436"/>
      <c r="BX19" s="437"/>
      <c r="BY19" s="432">
        <f t="shared" si="12"/>
        <v>1472.7</v>
      </c>
      <c r="BZ19" s="385">
        <f t="shared" si="13"/>
        <v>1367.7</v>
      </c>
      <c r="CA19" s="292">
        <f t="shared" si="5"/>
        <v>3041.9505800000002</v>
      </c>
      <c r="CB19" s="293">
        <f t="shared" si="5"/>
        <v>2346.4150300000001</v>
      </c>
      <c r="CC19" s="386">
        <f t="shared" si="14"/>
        <v>77.135212038849104</v>
      </c>
      <c r="CD19" s="193">
        <f t="shared" si="6"/>
        <v>-695.53555000000006</v>
      </c>
      <c r="CE19" s="86"/>
      <c r="CF19" s="86"/>
      <c r="CG19" s="86"/>
      <c r="CH19" s="86"/>
      <c r="CI19" s="86"/>
      <c r="CJ19" s="86"/>
      <c r="CK19" s="86"/>
      <c r="CL19" s="86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  <c r="ALN19" s="147"/>
      <c r="ALO19" s="147"/>
      <c r="ALP19" s="147"/>
      <c r="ALQ19" s="147"/>
      <c r="ALR19" s="147"/>
      <c r="ALS19" s="147"/>
      <c r="ALT19" s="147"/>
      <c r="ALU19" s="147"/>
      <c r="ALV19" s="147"/>
      <c r="ALW19" s="147"/>
      <c r="ALX19" s="147"/>
      <c r="ALY19" s="147"/>
      <c r="ALZ19" s="147"/>
    </row>
    <row r="20" spans="1:1014">
      <c r="A20" s="175" t="s">
        <v>73</v>
      </c>
      <c r="B20" s="199">
        <v>181</v>
      </c>
      <c r="C20" s="200">
        <v>197.06083000000001</v>
      </c>
      <c r="D20" s="52">
        <f t="shared" si="0"/>
        <v>108.87338674033148</v>
      </c>
      <c r="E20" s="208">
        <v>20</v>
      </c>
      <c r="F20" s="200">
        <v>8.4112299999999998</v>
      </c>
      <c r="G20" s="229">
        <f t="shared" si="19"/>
        <v>42.056149999999995</v>
      </c>
      <c r="H20" s="208">
        <v>132</v>
      </c>
      <c r="I20" s="200">
        <v>55.190570000000001</v>
      </c>
      <c r="J20" s="229">
        <f t="shared" si="2"/>
        <v>41.811037878787886</v>
      </c>
      <c r="K20" s="208">
        <v>574</v>
      </c>
      <c r="L20" s="200">
        <v>523.51468</v>
      </c>
      <c r="M20" s="229">
        <f t="shared" si="3"/>
        <v>91.204648083623695</v>
      </c>
      <c r="N20" s="208">
        <v>19</v>
      </c>
      <c r="O20" s="200">
        <v>2.4889100000000002</v>
      </c>
      <c r="P20" s="229">
        <f t="shared" si="4"/>
        <v>13.099526315789475</v>
      </c>
      <c r="Q20" s="229">
        <f t="shared" si="7"/>
        <v>526.00359000000003</v>
      </c>
      <c r="R20" s="219" t="s">
        <v>73</v>
      </c>
      <c r="S20" s="208">
        <v>182</v>
      </c>
      <c r="T20" s="200">
        <v>182</v>
      </c>
      <c r="U20" s="230"/>
      <c r="V20" s="160" t="s">
        <v>73</v>
      </c>
      <c r="W20" s="208"/>
      <c r="X20" s="200"/>
      <c r="Y20" s="208">
        <v>13.6</v>
      </c>
      <c r="Z20" s="268">
        <v>13.11</v>
      </c>
      <c r="AA20" s="229"/>
      <c r="AB20" s="208">
        <v>943.19222000000002</v>
      </c>
      <c r="AC20" s="200">
        <v>935.79692</v>
      </c>
      <c r="AD20" s="229">
        <f t="shared" si="8"/>
        <v>99.215928647078954</v>
      </c>
      <c r="AE20" s="224"/>
      <c r="AF20" s="236"/>
      <c r="AG20" s="242"/>
      <c r="AH20" s="94"/>
      <c r="AI20" s="536"/>
      <c r="AJ20" s="537"/>
      <c r="AK20" s="528"/>
      <c r="AL20" s="200"/>
      <c r="AM20" s="219" t="s">
        <v>73</v>
      </c>
      <c r="AN20" s="355">
        <f t="shared" si="16"/>
        <v>2064.7922199999998</v>
      </c>
      <c r="AO20" s="353">
        <f t="shared" si="18"/>
        <v>1917.57314</v>
      </c>
      <c r="AP20" s="245">
        <f t="shared" si="9"/>
        <v>92.870029314620339</v>
      </c>
      <c r="AQ20" s="56">
        <f t="shared" si="10"/>
        <v>-147.21907999999985</v>
      </c>
      <c r="AR20" s="154" t="s">
        <v>73</v>
      </c>
      <c r="AS20" s="255">
        <v>3692</v>
      </c>
      <c r="AT20" s="58">
        <v>3692</v>
      </c>
      <c r="AU20" s="256">
        <f t="shared" si="11"/>
        <v>100</v>
      </c>
      <c r="AV20" s="59"/>
      <c r="AW20" s="260"/>
      <c r="AX20" s="263">
        <v>51</v>
      </c>
      <c r="AY20" s="97">
        <v>51</v>
      </c>
      <c r="AZ20" s="187">
        <f t="shared" si="17"/>
        <v>100</v>
      </c>
      <c r="BA20" s="266">
        <v>46</v>
      </c>
      <c r="BB20" s="267">
        <v>46</v>
      </c>
      <c r="BC20" s="208">
        <v>10.5</v>
      </c>
      <c r="BD20" s="268">
        <v>10.5</v>
      </c>
      <c r="BE20" s="208">
        <v>165.8</v>
      </c>
      <c r="BF20" s="271">
        <v>165.8</v>
      </c>
      <c r="BG20" s="279"/>
      <c r="BH20" s="280"/>
      <c r="BI20" s="75"/>
      <c r="BJ20" s="219" t="s">
        <v>73</v>
      </c>
      <c r="BK20" s="279"/>
      <c r="BL20" s="280"/>
      <c r="BM20" s="279"/>
      <c r="BN20" s="280"/>
      <c r="BO20" s="279"/>
      <c r="BP20" s="280"/>
      <c r="BQ20" s="279">
        <v>243</v>
      </c>
      <c r="BR20" s="430">
        <v>243</v>
      </c>
      <c r="BS20" s="436">
        <v>207</v>
      </c>
      <c r="BT20" s="543">
        <v>207</v>
      </c>
      <c r="BU20" s="547">
        <v>105</v>
      </c>
      <c r="BV20" s="543"/>
      <c r="BW20" s="436"/>
      <c r="BX20" s="437"/>
      <c r="BY20" s="432">
        <f t="shared" si="12"/>
        <v>4520.3</v>
      </c>
      <c r="BZ20" s="385">
        <f t="shared" si="13"/>
        <v>4415.3</v>
      </c>
      <c r="CA20" s="292">
        <f t="shared" si="5"/>
        <v>6585.0922200000005</v>
      </c>
      <c r="CB20" s="293">
        <f t="shared" si="5"/>
        <v>6332.8731399999997</v>
      </c>
      <c r="CC20" s="386">
        <f t="shared" si="14"/>
        <v>96.169847413313818</v>
      </c>
      <c r="CD20" s="193">
        <f t="shared" si="6"/>
        <v>-252.21908000000076</v>
      </c>
      <c r="CE20" s="86"/>
      <c r="CF20" s="86"/>
      <c r="CG20" s="86"/>
      <c r="CH20" s="86"/>
      <c r="CI20" s="86"/>
      <c r="CJ20" s="86"/>
      <c r="CK20" s="86"/>
      <c r="CL20" s="86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  <c r="ALN20" s="147"/>
      <c r="ALO20" s="147"/>
      <c r="ALP20" s="147"/>
      <c r="ALQ20" s="147"/>
      <c r="ALR20" s="147"/>
      <c r="ALS20" s="147"/>
      <c r="ALT20" s="147"/>
      <c r="ALU20" s="147"/>
      <c r="ALV20" s="147"/>
      <c r="ALW20" s="147"/>
      <c r="ALX20" s="147"/>
      <c r="ALY20" s="147"/>
      <c r="ALZ20" s="147"/>
    </row>
    <row r="21" spans="1:1014">
      <c r="A21" s="175" t="s">
        <v>74</v>
      </c>
      <c r="B21" s="199">
        <v>182</v>
      </c>
      <c r="C21" s="200">
        <v>167.16131999999999</v>
      </c>
      <c r="D21" s="52">
        <f t="shared" si="0"/>
        <v>91.846879120879109</v>
      </c>
      <c r="E21" s="208">
        <v>151</v>
      </c>
      <c r="F21" s="200">
        <v>142.46834000000001</v>
      </c>
      <c r="G21" s="229">
        <f t="shared" si="19"/>
        <v>94.349894039735105</v>
      </c>
      <c r="H21" s="208">
        <v>51</v>
      </c>
      <c r="I21" s="200">
        <v>16.910979999999999</v>
      </c>
      <c r="J21" s="229">
        <f t="shared" si="2"/>
        <v>33.158784313725484</v>
      </c>
      <c r="K21" s="208">
        <v>81</v>
      </c>
      <c r="L21" s="200">
        <v>255.59478999999999</v>
      </c>
      <c r="M21" s="229">
        <f t="shared" si="3"/>
        <v>315.54912345679014</v>
      </c>
      <c r="N21" s="208">
        <v>267.5</v>
      </c>
      <c r="O21" s="200">
        <v>65.350999999999999</v>
      </c>
      <c r="P21" s="229">
        <f t="shared" si="4"/>
        <v>24.430280373831774</v>
      </c>
      <c r="Q21" s="229">
        <f t="shared" si="7"/>
        <v>320.94578999999999</v>
      </c>
      <c r="R21" s="219" t="s">
        <v>74</v>
      </c>
      <c r="S21" s="208">
        <v>1</v>
      </c>
      <c r="T21" s="200"/>
      <c r="U21" s="230"/>
      <c r="V21" s="160" t="s">
        <v>74</v>
      </c>
      <c r="W21" s="208"/>
      <c r="X21" s="200">
        <v>0.25772</v>
      </c>
      <c r="Y21" s="208">
        <v>3</v>
      </c>
      <c r="Z21" s="268">
        <v>2.95</v>
      </c>
      <c r="AA21" s="229">
        <f t="shared" si="15"/>
        <v>98.333333333333343</v>
      </c>
      <c r="AB21" s="208">
        <v>165.39391000000001</v>
      </c>
      <c r="AC21" s="200">
        <v>164.09701999999999</v>
      </c>
      <c r="AD21" s="229">
        <f t="shared" si="8"/>
        <v>99.215878021143581</v>
      </c>
      <c r="AE21" s="224"/>
      <c r="AF21" s="236"/>
      <c r="AG21" s="242"/>
      <c r="AH21" s="94"/>
      <c r="AI21" s="536"/>
      <c r="AJ21" s="537"/>
      <c r="AK21" s="528"/>
      <c r="AL21" s="200"/>
      <c r="AM21" s="219" t="s">
        <v>74</v>
      </c>
      <c r="AN21" s="355">
        <f t="shared" si="16"/>
        <v>901.89391000000001</v>
      </c>
      <c r="AO21" s="353">
        <f>C21+F21+I21+L21+O21+T21+Z21+AC21+AF21+AH21+X21+AL21</f>
        <v>814.79117000000008</v>
      </c>
      <c r="AP21" s="245">
        <f t="shared" si="9"/>
        <v>90.342241029213739</v>
      </c>
      <c r="AQ21" s="56">
        <f t="shared" si="10"/>
        <v>-87.102739999999926</v>
      </c>
      <c r="AR21" s="154" t="s">
        <v>74</v>
      </c>
      <c r="AS21" s="255">
        <v>799</v>
      </c>
      <c r="AT21" s="58">
        <v>799</v>
      </c>
      <c r="AU21" s="256">
        <f t="shared" si="11"/>
        <v>100</v>
      </c>
      <c r="AV21" s="59"/>
      <c r="AW21" s="260"/>
      <c r="AX21" s="263"/>
      <c r="AY21" s="97"/>
      <c r="AZ21" s="187"/>
      <c r="BA21" s="266">
        <v>11</v>
      </c>
      <c r="BB21" s="267">
        <v>11</v>
      </c>
      <c r="BC21" s="208">
        <v>2.2999999999999998</v>
      </c>
      <c r="BD21" s="268">
        <v>2.2999999999999998</v>
      </c>
      <c r="BE21" s="208">
        <v>66.3</v>
      </c>
      <c r="BF21" s="271">
        <v>66.3</v>
      </c>
      <c r="BG21" s="279"/>
      <c r="BH21" s="280"/>
      <c r="BI21" s="75"/>
      <c r="BJ21" s="219" t="s">
        <v>74</v>
      </c>
      <c r="BK21" s="279"/>
      <c r="BL21" s="280"/>
      <c r="BM21" s="279"/>
      <c r="BN21" s="280"/>
      <c r="BO21" s="279"/>
      <c r="BP21" s="280"/>
      <c r="BQ21" s="279"/>
      <c r="BR21" s="430"/>
      <c r="BS21" s="436">
        <v>225</v>
      </c>
      <c r="BT21" s="543">
        <v>225</v>
      </c>
      <c r="BU21" s="547">
        <v>105</v>
      </c>
      <c r="BV21" s="543"/>
      <c r="BW21" s="436">
        <v>52.012639999999998</v>
      </c>
      <c r="BX21" s="437">
        <v>29.64</v>
      </c>
      <c r="BY21" s="432">
        <f t="shared" si="12"/>
        <v>1260.6126399999998</v>
      </c>
      <c r="BZ21" s="385">
        <f>AT21+AY21+BB21+BD21+BF21+BH21+BL21+BN21+BP21+BR21+BT21+BX21</f>
        <v>1133.24</v>
      </c>
      <c r="CA21" s="292">
        <f t="shared" si="5"/>
        <v>2162.5065500000001</v>
      </c>
      <c r="CB21" s="293">
        <f t="shared" si="5"/>
        <v>1948.0311700000002</v>
      </c>
      <c r="CC21" s="386">
        <f t="shared" si="14"/>
        <v>90.082093392965675</v>
      </c>
      <c r="CD21" s="193">
        <f t="shared" si="6"/>
        <v>-214.47537999999986</v>
      </c>
      <c r="CE21" s="86"/>
      <c r="CF21" s="86"/>
      <c r="CG21" s="86"/>
      <c r="CH21" s="86"/>
      <c r="CI21" s="86"/>
      <c r="CJ21" s="86"/>
      <c r="CK21" s="86"/>
      <c r="CL21" s="86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  <c r="ALN21" s="147"/>
      <c r="ALO21" s="147"/>
      <c r="ALP21" s="147"/>
      <c r="ALQ21" s="147"/>
      <c r="ALR21" s="147"/>
      <c r="ALS21" s="147"/>
      <c r="ALT21" s="147"/>
      <c r="ALU21" s="147"/>
      <c r="ALV21" s="147"/>
      <c r="ALW21" s="147"/>
      <c r="ALX21" s="147"/>
      <c r="ALY21" s="147"/>
      <c r="ALZ21" s="147"/>
    </row>
    <row r="22" spans="1:1014" ht="12" thickBot="1">
      <c r="A22" s="178" t="s">
        <v>75</v>
      </c>
      <c r="B22" s="201">
        <v>155.86238</v>
      </c>
      <c r="C22" s="202">
        <v>115.71056</v>
      </c>
      <c r="D22" s="391">
        <f t="shared" si="0"/>
        <v>74.238927956829599</v>
      </c>
      <c r="E22" s="210">
        <v>14</v>
      </c>
      <c r="F22" s="202">
        <v>86.774410000000003</v>
      </c>
      <c r="G22" s="356">
        <f t="shared" si="19"/>
        <v>619.81721428571439</v>
      </c>
      <c r="H22" s="210">
        <v>54</v>
      </c>
      <c r="I22" s="202">
        <v>48.812690000000003</v>
      </c>
      <c r="J22" s="356">
        <f t="shared" si="2"/>
        <v>90.393870370370379</v>
      </c>
      <c r="K22" s="216">
        <v>281</v>
      </c>
      <c r="L22" s="348">
        <v>229.422</v>
      </c>
      <c r="M22" s="356">
        <f t="shared" si="3"/>
        <v>81.644839857651235</v>
      </c>
      <c r="N22" s="216">
        <v>1</v>
      </c>
      <c r="O22" s="348">
        <v>1.9640000000000001E-2</v>
      </c>
      <c r="P22" s="356">
        <f t="shared" si="4"/>
        <v>1.9640000000000002</v>
      </c>
      <c r="Q22" s="356">
        <f t="shared" si="7"/>
        <v>229.44164000000001</v>
      </c>
      <c r="R22" s="220" t="s">
        <v>75</v>
      </c>
      <c r="S22" s="216"/>
      <c r="T22" s="349"/>
      <c r="U22" s="392"/>
      <c r="V22" s="163" t="s">
        <v>75</v>
      </c>
      <c r="W22" s="216"/>
      <c r="X22" s="349"/>
      <c r="Y22" s="232">
        <v>10</v>
      </c>
      <c r="Z22" s="351"/>
      <c r="AA22" s="229">
        <f t="shared" si="15"/>
        <v>0</v>
      </c>
      <c r="AB22" s="232">
        <v>259.26611000000003</v>
      </c>
      <c r="AC22" s="349">
        <v>257.23331000000002</v>
      </c>
      <c r="AD22" s="356">
        <f t="shared" si="8"/>
        <v>99.215940718206468</v>
      </c>
      <c r="AE22" s="237"/>
      <c r="AF22" s="238"/>
      <c r="AG22" s="393"/>
      <c r="AH22" s="525"/>
      <c r="AI22" s="538"/>
      <c r="AJ22" s="539"/>
      <c r="AK22" s="529"/>
      <c r="AL22" s="348">
        <v>10</v>
      </c>
      <c r="AM22" s="220" t="s">
        <v>75</v>
      </c>
      <c r="AN22" s="394">
        <f t="shared" si="16"/>
        <v>775.12849000000006</v>
      </c>
      <c r="AO22" s="353">
        <f t="shared" si="18"/>
        <v>747.97261000000003</v>
      </c>
      <c r="AP22" s="468">
        <f t="shared" si="9"/>
        <v>96.496596325597579</v>
      </c>
      <c r="AQ22" s="95">
        <f t="shared" si="10"/>
        <v>-27.155880000000025</v>
      </c>
      <c r="AR22" s="395" t="s">
        <v>75</v>
      </c>
      <c r="AS22" s="257">
        <v>1843</v>
      </c>
      <c r="AT22" s="122">
        <v>1843</v>
      </c>
      <c r="AU22" s="396">
        <f t="shared" si="11"/>
        <v>100</v>
      </c>
      <c r="AV22" s="397"/>
      <c r="AW22" s="398"/>
      <c r="AX22" s="264">
        <v>16</v>
      </c>
      <c r="AY22" s="126">
        <v>16</v>
      </c>
      <c r="AZ22" s="399">
        <f t="shared" si="17"/>
        <v>100</v>
      </c>
      <c r="BA22" s="400">
        <v>20</v>
      </c>
      <c r="BB22" s="401">
        <v>20</v>
      </c>
      <c r="BC22" s="210">
        <v>3.9</v>
      </c>
      <c r="BD22" s="269">
        <v>3.9</v>
      </c>
      <c r="BE22" s="210">
        <v>66.3</v>
      </c>
      <c r="BF22" s="269">
        <v>66.3</v>
      </c>
      <c r="BG22" s="275"/>
      <c r="BH22" s="276"/>
      <c r="BI22" s="101"/>
      <c r="BJ22" s="220" t="s">
        <v>75</v>
      </c>
      <c r="BK22" s="275"/>
      <c r="BL22" s="276"/>
      <c r="BM22" s="275"/>
      <c r="BN22" s="276"/>
      <c r="BO22" s="275"/>
      <c r="BP22" s="276"/>
      <c r="BQ22" s="275"/>
      <c r="BR22" s="431"/>
      <c r="BS22" s="441">
        <v>37</v>
      </c>
      <c r="BT22" s="544">
        <v>27</v>
      </c>
      <c r="BU22" s="548">
        <v>105</v>
      </c>
      <c r="BV22" s="544"/>
      <c r="BW22" s="552"/>
      <c r="BX22" s="553"/>
      <c r="BY22" s="432">
        <f t="shared" si="12"/>
        <v>2091.1999999999998</v>
      </c>
      <c r="BZ22" s="385">
        <f t="shared" si="13"/>
        <v>1976.2</v>
      </c>
      <c r="CA22" s="402">
        <f t="shared" si="5"/>
        <v>2866.3284899999999</v>
      </c>
      <c r="CB22" s="403">
        <f t="shared" si="5"/>
        <v>2724.1726100000001</v>
      </c>
      <c r="CC22" s="498">
        <f t="shared" si="14"/>
        <v>95.040488886882613</v>
      </c>
      <c r="CD22" s="404">
        <f t="shared" si="6"/>
        <v>-142.1558799999998</v>
      </c>
      <c r="CE22" s="86"/>
      <c r="CF22" s="86"/>
      <c r="CG22" s="86"/>
      <c r="CH22" s="86"/>
      <c r="CI22" s="86"/>
      <c r="CJ22" s="86"/>
      <c r="CK22" s="86"/>
      <c r="CL22" s="86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  <c r="ALN22" s="147"/>
      <c r="ALO22" s="147"/>
      <c r="ALP22" s="147"/>
      <c r="ALQ22" s="147"/>
      <c r="ALR22" s="147"/>
      <c r="ALS22" s="147"/>
      <c r="ALT22" s="147"/>
      <c r="ALU22" s="147"/>
      <c r="ALV22" s="147"/>
      <c r="ALW22" s="147"/>
      <c r="ALX22" s="147"/>
      <c r="ALY22" s="147"/>
      <c r="ALZ22" s="147"/>
    </row>
    <row r="23" spans="1:1014" ht="12" thickBot="1">
      <c r="A23" s="405" t="s">
        <v>16</v>
      </c>
      <c r="B23" s="406">
        <f>SUM(B9:B22)</f>
        <v>8786.8548500000015</v>
      </c>
      <c r="C23" s="406">
        <f>SUM(C9:C22)</f>
        <v>8565.9943599999988</v>
      </c>
      <c r="D23" s="408">
        <f t="shared" si="0"/>
        <v>97.486467071889749</v>
      </c>
      <c r="E23" s="409">
        <f>SUM(E9:E22)</f>
        <v>904.11007999999993</v>
      </c>
      <c r="F23" s="407">
        <f>SUM(F9:F22)</f>
        <v>808.60314999999991</v>
      </c>
      <c r="G23" s="410">
        <f t="shared" si="19"/>
        <v>89.436360448497595</v>
      </c>
      <c r="H23" s="411">
        <f>SUM(H9:H22)</f>
        <v>1159.6330600000001</v>
      </c>
      <c r="I23" s="407">
        <f>SUM(I9:I22)</f>
        <v>658.55112999999983</v>
      </c>
      <c r="J23" s="410">
        <f t="shared" si="2"/>
        <v>56.789613259214924</v>
      </c>
      <c r="K23" s="409">
        <f>SUM(K9:K22)</f>
        <v>7262.1191900000003</v>
      </c>
      <c r="L23" s="407">
        <f>SUM(L9:L22)</f>
        <v>5705.0145699999994</v>
      </c>
      <c r="M23" s="410">
        <f t="shared" si="3"/>
        <v>78.55853671275257</v>
      </c>
      <c r="N23" s="409">
        <f>SUM(N9:N22)</f>
        <v>1427.16893</v>
      </c>
      <c r="O23" s="407">
        <f>SUM(O9:O22)</f>
        <v>1104.6318900000001</v>
      </c>
      <c r="P23" s="410">
        <f t="shared" si="4"/>
        <v>77.400219888475291</v>
      </c>
      <c r="Q23" s="452">
        <f t="shared" si="7"/>
        <v>6809.6464599999999</v>
      </c>
      <c r="R23" s="360" t="s">
        <v>16</v>
      </c>
      <c r="S23" s="406">
        <f>SUM(S9:S22)</f>
        <v>4814.7902800000002</v>
      </c>
      <c r="T23" s="407">
        <f>SUM(T9:T22)</f>
        <v>4786.3663200000001</v>
      </c>
      <c r="U23" s="410"/>
      <c r="V23" s="412">
        <f>SUM(V9:V22)</f>
        <v>0</v>
      </c>
      <c r="W23" s="406">
        <f>SUM(W9:W22)</f>
        <v>376.28748999999999</v>
      </c>
      <c r="X23" s="407">
        <f>SUM(X9:X22)</f>
        <v>312.11520999999999</v>
      </c>
      <c r="Y23" s="409">
        <f>SUM(Y9:Y22)</f>
        <v>145.19999999999999</v>
      </c>
      <c r="Z23" s="407">
        <f>SUM(Z9:Z22)</f>
        <v>98.566479999999999</v>
      </c>
      <c r="AA23" s="410">
        <f>Z23/Y23*100</f>
        <v>67.883250688705246</v>
      </c>
      <c r="AB23" s="406">
        <f>SUM(AB9:AB22)</f>
        <v>8570.4279299999998</v>
      </c>
      <c r="AC23" s="407">
        <f>SUM(AC9:AC22)</f>
        <v>8231.4649800000007</v>
      </c>
      <c r="AD23" s="410">
        <f t="shared" si="8"/>
        <v>96.044970533927597</v>
      </c>
      <c r="AE23" s="411">
        <f t="shared" ref="AE23:AO23" si="20">SUM(AE9:AE22)</f>
        <v>12.4</v>
      </c>
      <c r="AF23" s="413">
        <f t="shared" si="20"/>
        <v>62.699999999999996</v>
      </c>
      <c r="AG23" s="420">
        <f t="shared" si="20"/>
        <v>100</v>
      </c>
      <c r="AH23" s="407">
        <f t="shared" si="20"/>
        <v>100.00039</v>
      </c>
      <c r="AI23" s="414">
        <f t="shared" si="20"/>
        <v>16</v>
      </c>
      <c r="AJ23" s="407">
        <f t="shared" si="20"/>
        <v>49.462180000000004</v>
      </c>
      <c r="AK23" s="420">
        <f t="shared" si="20"/>
        <v>0</v>
      </c>
      <c r="AL23" s="407">
        <f t="shared" si="20"/>
        <v>44.137</v>
      </c>
      <c r="AM23" s="360" t="s">
        <v>16</v>
      </c>
      <c r="AN23" s="415">
        <f t="shared" si="20"/>
        <v>33574.991810000007</v>
      </c>
      <c r="AO23" s="416">
        <f t="shared" si="20"/>
        <v>30527.607659999998</v>
      </c>
      <c r="AP23" s="469">
        <f t="shared" si="9"/>
        <v>90.923648865664433</v>
      </c>
      <c r="AQ23" s="470">
        <f t="shared" si="10"/>
        <v>-3047.384150000009</v>
      </c>
      <c r="AR23" s="412">
        <f>SUM(AR9:AR22)</f>
        <v>0</v>
      </c>
      <c r="AS23" s="420">
        <f>SUM(AS9:AS22)</f>
        <v>33743</v>
      </c>
      <c r="AT23" s="421">
        <f>SUM(AT9:AT22)</f>
        <v>33743</v>
      </c>
      <c r="AU23" s="422">
        <v>100</v>
      </c>
      <c r="AV23" s="423">
        <f>SUM(AV9:AV22)</f>
        <v>0</v>
      </c>
      <c r="AW23" s="419">
        <f>SUM(AW9:AW22)</f>
        <v>0</v>
      </c>
      <c r="AX23" s="411">
        <f>SUM(AX9:AX22)</f>
        <v>200</v>
      </c>
      <c r="AY23" s="424">
        <f>SUM(AY9:AY22)</f>
        <v>200</v>
      </c>
      <c r="AZ23" s="425">
        <f t="shared" si="17"/>
        <v>100</v>
      </c>
      <c r="BA23" s="411">
        <f t="shared" ref="BA23:BH23" si="21">SUM(BA9:BA22)</f>
        <v>1144.5</v>
      </c>
      <c r="BB23" s="414">
        <f t="shared" si="21"/>
        <v>1144.5</v>
      </c>
      <c r="BC23" s="411">
        <f t="shared" si="21"/>
        <v>72.7</v>
      </c>
      <c r="BD23" s="541">
        <f t="shared" si="21"/>
        <v>72.7</v>
      </c>
      <c r="BE23" s="515">
        <f t="shared" si="21"/>
        <v>1392.6999999999996</v>
      </c>
      <c r="BF23" s="407">
        <f t="shared" si="21"/>
        <v>1392.6999999999996</v>
      </c>
      <c r="BG23" s="411">
        <f t="shared" si="21"/>
        <v>3276</v>
      </c>
      <c r="BH23" s="414">
        <f t="shared" si="21"/>
        <v>3276</v>
      </c>
      <c r="BI23" s="426"/>
      <c r="BJ23" s="360" t="s">
        <v>16</v>
      </c>
      <c r="BK23" s="411">
        <f t="shared" ref="BK23:CB23" si="22">SUM(BK9:BK22)</f>
        <v>27</v>
      </c>
      <c r="BL23" s="414">
        <f t="shared" si="22"/>
        <v>27</v>
      </c>
      <c r="BM23" s="411">
        <f t="shared" si="22"/>
        <v>268</v>
      </c>
      <c r="BN23" s="414">
        <f t="shared" si="22"/>
        <v>0</v>
      </c>
      <c r="BO23" s="411">
        <f t="shared" si="22"/>
        <v>1504</v>
      </c>
      <c r="BP23" s="414">
        <f t="shared" si="22"/>
        <v>1504</v>
      </c>
      <c r="BQ23" s="411">
        <f t="shared" si="22"/>
        <v>1917</v>
      </c>
      <c r="BR23" s="434">
        <f t="shared" si="22"/>
        <v>1917</v>
      </c>
      <c r="BS23" s="411">
        <f t="shared" si="22"/>
        <v>1270</v>
      </c>
      <c r="BT23" s="428">
        <f t="shared" si="22"/>
        <v>1260</v>
      </c>
      <c r="BU23" s="428">
        <f t="shared" si="22"/>
        <v>1470</v>
      </c>
      <c r="BV23" s="428">
        <f t="shared" si="22"/>
        <v>0</v>
      </c>
      <c r="BW23" s="428">
        <f t="shared" si="22"/>
        <v>89.712639999999993</v>
      </c>
      <c r="BX23" s="572">
        <f t="shared" si="22"/>
        <v>67.34</v>
      </c>
      <c r="BY23" s="423">
        <f t="shared" si="22"/>
        <v>46374.612639999992</v>
      </c>
      <c r="BZ23" s="407">
        <f t="shared" si="22"/>
        <v>44604.239999999991</v>
      </c>
      <c r="CA23" s="450">
        <f t="shared" si="22"/>
        <v>79949.604450000013</v>
      </c>
      <c r="CB23" s="451">
        <f t="shared" si="22"/>
        <v>75131.847659999985</v>
      </c>
      <c r="CC23" s="499">
        <f>CB23/CA23*100</f>
        <v>93.974007972718582</v>
      </c>
      <c r="CD23" s="497">
        <f>SUM(CD9:CD22)</f>
        <v>-4817.7567899999976</v>
      </c>
      <c r="CE23" s="86"/>
      <c r="CF23" s="86"/>
      <c r="CG23" s="86"/>
      <c r="CH23" s="86"/>
      <c r="CI23" s="86"/>
      <c r="CJ23" s="86"/>
      <c r="CK23" s="86"/>
      <c r="CL23" s="86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  <c r="ALQ23" s="147"/>
      <c r="ALR23" s="147"/>
      <c r="ALS23" s="147"/>
      <c r="ALT23" s="147"/>
      <c r="ALU23" s="147"/>
      <c r="ALV23" s="147"/>
      <c r="ALW23" s="147"/>
      <c r="ALX23" s="147"/>
      <c r="ALY23" s="147"/>
      <c r="ALZ23" s="147"/>
    </row>
    <row r="24" spans="1:1014">
      <c r="AO24" s="164"/>
      <c r="CA24" s="165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  <c r="ALQ24" s="147"/>
      <c r="ALR24" s="147"/>
      <c r="ALS24" s="147"/>
      <c r="ALT24" s="147"/>
      <c r="ALU24" s="147"/>
      <c r="ALV24" s="147"/>
      <c r="ALW24" s="147"/>
      <c r="ALX24" s="147"/>
      <c r="ALY24" s="147"/>
      <c r="ALZ24" s="147"/>
    </row>
    <row r="25" spans="1:1014">
      <c r="D25" s="166"/>
      <c r="E25" s="166"/>
      <c r="F25" s="166"/>
      <c r="G25" s="166"/>
      <c r="AN25" s="164"/>
      <c r="AO25" s="165"/>
      <c r="CA25" s="141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  <c r="ALQ25" s="147"/>
      <c r="ALR25" s="147"/>
      <c r="ALS25" s="147"/>
      <c r="ALT25" s="147"/>
      <c r="ALU25" s="147"/>
      <c r="ALV25" s="147"/>
      <c r="ALW25" s="147"/>
      <c r="ALX25" s="147"/>
      <c r="ALY25" s="147"/>
      <c r="ALZ25" s="147"/>
    </row>
    <row r="26" spans="1:1014" ht="12.75">
      <c r="A26" s="1" t="s">
        <v>76</v>
      </c>
      <c r="C26" s="16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  <c r="ALQ26" s="147"/>
      <c r="ALR26" s="147"/>
      <c r="ALS26" s="147"/>
      <c r="ALT26" s="147"/>
      <c r="ALU26" s="147"/>
      <c r="ALV26" s="147"/>
      <c r="ALW26" s="147"/>
      <c r="ALX26" s="147"/>
      <c r="ALY26" s="147"/>
      <c r="ALZ26" s="147"/>
    </row>
    <row r="27" spans="1:1014">
      <c r="B27" s="168"/>
      <c r="C27" s="168"/>
      <c r="E27" s="165"/>
      <c r="H27" s="168"/>
      <c r="I27" s="168"/>
      <c r="N27" s="168"/>
      <c r="O27" s="168"/>
      <c r="S27" s="168"/>
      <c r="W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O27" s="168"/>
      <c r="AP27" s="168"/>
      <c r="AW27" s="168"/>
      <c r="AX27" s="168"/>
      <c r="AY27" s="168"/>
      <c r="AZ27" s="168"/>
      <c r="BA27" s="168"/>
      <c r="BB27" s="168"/>
      <c r="BD27" s="168"/>
      <c r="BE27" s="168"/>
      <c r="BF27" s="168"/>
      <c r="BG27" s="168"/>
      <c r="BH27" s="168"/>
      <c r="BI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  <c r="ALQ27" s="147"/>
      <c r="ALR27" s="147"/>
      <c r="ALS27" s="147"/>
      <c r="ALT27" s="147"/>
      <c r="ALU27" s="147"/>
      <c r="ALV27" s="147"/>
      <c r="ALW27" s="147"/>
      <c r="ALX27" s="147"/>
      <c r="ALY27" s="147"/>
      <c r="ALZ27" s="147"/>
    </row>
    <row r="28" spans="1:1014">
      <c r="C28" s="164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  <c r="ALQ28" s="147"/>
      <c r="ALR28" s="147"/>
      <c r="ALS28" s="147"/>
      <c r="ALT28" s="147"/>
      <c r="ALU28" s="147"/>
      <c r="ALV28" s="147"/>
      <c r="ALW28" s="147"/>
      <c r="ALX28" s="147"/>
      <c r="ALY28" s="147"/>
      <c r="ALZ28" s="147"/>
    </row>
    <row r="29" spans="1:1014">
      <c r="C29" s="164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  <c r="ALQ29" s="147"/>
      <c r="ALR29" s="147"/>
      <c r="ALS29" s="147"/>
      <c r="ALT29" s="147"/>
      <c r="ALU29" s="147"/>
      <c r="ALV29" s="147"/>
      <c r="ALW29" s="147"/>
      <c r="ALX29" s="147"/>
      <c r="ALY29" s="147"/>
      <c r="ALZ29" s="147"/>
    </row>
    <row r="30" spans="1:1014">
      <c r="C30" s="164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  <c r="ALQ30" s="147"/>
      <c r="ALR30" s="147"/>
      <c r="ALS30" s="147"/>
      <c r="ALT30" s="147"/>
      <c r="ALU30" s="147"/>
      <c r="ALV30" s="147"/>
      <c r="ALW30" s="147"/>
      <c r="ALX30" s="147"/>
      <c r="ALY30" s="147"/>
      <c r="ALZ30" s="147"/>
    </row>
    <row r="31" spans="1:1014">
      <c r="C31" s="164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  <c r="ALQ31" s="147"/>
      <c r="ALR31" s="147"/>
      <c r="ALS31" s="147"/>
      <c r="ALT31" s="147"/>
      <c r="ALU31" s="147"/>
      <c r="ALV31" s="147"/>
      <c r="ALW31" s="147"/>
      <c r="ALX31" s="147"/>
      <c r="ALY31" s="147"/>
      <c r="ALZ31" s="147"/>
    </row>
    <row r="32" spans="1:1014">
      <c r="C32" s="164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  <c r="ALN32" s="147"/>
      <c r="ALO32" s="147"/>
      <c r="ALP32" s="147"/>
      <c r="ALQ32" s="147"/>
      <c r="ALR32" s="147"/>
      <c r="ALS32" s="147"/>
      <c r="ALT32" s="147"/>
      <c r="ALU32" s="147"/>
      <c r="ALV32" s="147"/>
      <c r="ALW32" s="147"/>
      <c r="ALX32" s="147"/>
      <c r="ALY32" s="147"/>
      <c r="ALZ32" s="147"/>
    </row>
    <row r="33" spans="3:3" s="147" customFormat="1">
      <c r="C33" s="164"/>
    </row>
    <row r="34" spans="3:3" s="147" customFormat="1">
      <c r="C34" s="164"/>
    </row>
    <row r="35" spans="3:3" s="147" customFormat="1">
      <c r="C35" s="164"/>
    </row>
    <row r="36" spans="3:3" s="147" customFormat="1">
      <c r="C36" s="164"/>
    </row>
    <row r="37" spans="3:3" s="147" customFormat="1">
      <c r="C37" s="164"/>
    </row>
    <row r="38" spans="3:3" s="147" customFormat="1">
      <c r="C38" s="164"/>
    </row>
    <row r="39" spans="3:3" s="147" customFormat="1">
      <c r="C39" s="164"/>
    </row>
    <row r="40" spans="3:3" s="147" customFormat="1">
      <c r="C40" s="164"/>
    </row>
    <row r="41" spans="3:3" s="147" customFormat="1">
      <c r="C41" s="164"/>
    </row>
    <row r="42" spans="3:3" s="147" customFormat="1">
      <c r="C42" s="164"/>
    </row>
    <row r="43" spans="3:3" s="147" customFormat="1">
      <c r="C43" s="169"/>
    </row>
  </sheetData>
  <mergeCells count="38">
    <mergeCell ref="BU6:BV7"/>
    <mergeCell ref="BE6:BF7"/>
    <mergeCell ref="BW6:BX7"/>
    <mergeCell ref="BY6:BZ7"/>
    <mergeCell ref="B7:C7"/>
    <mergeCell ref="E7:F7"/>
    <mergeCell ref="H7:I7"/>
    <mergeCell ref="K7:L7"/>
    <mergeCell ref="N7:O7"/>
    <mergeCell ref="S7:T7"/>
    <mergeCell ref="AB7:AC7"/>
    <mergeCell ref="AE7:AF7"/>
    <mergeCell ref="BK6:BL7"/>
    <mergeCell ref="BM6:BN7"/>
    <mergeCell ref="BO6:BP7"/>
    <mergeCell ref="BQ6:BR7"/>
    <mergeCell ref="BS6:BT7"/>
    <mergeCell ref="AS6:AU7"/>
    <mergeCell ref="AV6:AW7"/>
    <mergeCell ref="AX6:AZ7"/>
    <mergeCell ref="BA6:BB7"/>
    <mergeCell ref="BC6:BD7"/>
    <mergeCell ref="A4:CC4"/>
    <mergeCell ref="B6:C6"/>
    <mergeCell ref="E6:F6"/>
    <mergeCell ref="H6:I6"/>
    <mergeCell ref="K6:L6"/>
    <mergeCell ref="N6:O6"/>
    <mergeCell ref="S6:T6"/>
    <mergeCell ref="W6:X7"/>
    <mergeCell ref="Y6:Z7"/>
    <mergeCell ref="AB6:AC6"/>
    <mergeCell ref="BG6:BH7"/>
    <mergeCell ref="AE6:AF6"/>
    <mergeCell ref="AG6:AH7"/>
    <mergeCell ref="AI6:AJ7"/>
    <mergeCell ref="AK6:AL7"/>
    <mergeCell ref="AR6:AR7"/>
  </mergeCells>
  <pageMargins left="0.25" right="0.25" top="0.75" bottom="0.75" header="0.3" footer="0.3"/>
  <pageSetup paperSize="9" scale="9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MA43"/>
  <sheetViews>
    <sheetView workbookViewId="0">
      <selection sqref="A1:XFD1048576"/>
    </sheetView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125" style="146" customWidth="1"/>
    <col min="6" max="6" width="7.875" style="146" customWidth="1"/>
    <col min="7" max="7" width="5.75" style="146" customWidth="1"/>
    <col min="8" max="8" width="6.62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6.5" style="146" customWidth="1"/>
    <col min="15" max="15" width="8" style="146" customWidth="1"/>
    <col min="16" max="16" width="5.625" style="146" customWidth="1"/>
    <col min="17" max="17" width="10.375" style="146" customWidth="1"/>
    <col min="18" max="18" width="9.125" style="146" customWidth="1"/>
    <col min="19" max="19" width="8.625" style="146" customWidth="1"/>
    <col min="20" max="20" width="4.875" style="146" customWidth="1"/>
    <col min="21" max="21" width="18.875" style="146" hidden="1" customWidth="1"/>
    <col min="22" max="22" width="17.125" style="146" customWidth="1"/>
    <col min="23" max="23" width="8.25" style="146" customWidth="1"/>
    <col min="24" max="24" width="7.375" style="146" customWidth="1"/>
    <col min="25" max="25" width="5.625" style="146" customWidth="1"/>
    <col min="26" max="26" width="6" style="146" customWidth="1"/>
    <col min="27" max="27" width="6.375" style="146" customWidth="1"/>
    <col min="28" max="28" width="8.125" style="146" customWidth="1"/>
    <col min="29" max="29" width="7.75" style="146" customWidth="1"/>
    <col min="30" max="31" width="4.75" style="146" customWidth="1"/>
    <col min="32" max="32" width="4.875" style="146" customWidth="1"/>
    <col min="33" max="33" width="5.25" style="146" customWidth="1"/>
    <col min="34" max="34" width="7" style="146" customWidth="1"/>
    <col min="35" max="35" width="4.375" style="146" customWidth="1"/>
    <col min="36" max="36" width="5.875" style="146" customWidth="1"/>
    <col min="37" max="37" width="5.25" style="146" customWidth="1"/>
    <col min="38" max="38" width="6.875" style="146" customWidth="1"/>
    <col min="39" max="39" width="10.625" style="146" customWidth="1"/>
    <col min="40" max="40" width="10" style="146" customWidth="1"/>
    <col min="41" max="41" width="6.625" style="146" customWidth="1"/>
    <col min="42" max="42" width="7" style="146" customWidth="1"/>
    <col min="43" max="43" width="21.125" style="146" hidden="1" customWidth="1"/>
    <col min="44" max="44" width="17.125" style="146" customWidth="1"/>
    <col min="45" max="45" width="7.75" style="146" customWidth="1"/>
    <col min="46" max="46" width="5.75" style="146" customWidth="1"/>
    <col min="47" max="47" width="4.75" style="146" customWidth="1"/>
    <col min="48" max="48" width="4.625" style="146" hidden="1" customWidth="1"/>
    <col min="49" max="49" width="4.375" style="146" hidden="1" customWidth="1"/>
    <col min="50" max="52" width="6.125" style="146" customWidth="1"/>
    <col min="53" max="53" width="5.75" style="146" customWidth="1"/>
    <col min="54" max="54" width="5.875" style="146" customWidth="1"/>
    <col min="55" max="55" width="5.125" style="146" customWidth="1"/>
    <col min="56" max="56" width="6.375" style="146" customWidth="1"/>
    <col min="57" max="57" width="8.875" style="146" customWidth="1"/>
    <col min="58" max="58" width="8.75" style="146" customWidth="1"/>
    <col min="59" max="59" width="5.625" style="146" customWidth="1"/>
    <col min="60" max="60" width="6.25" style="146" customWidth="1"/>
    <col min="61" max="61" width="6" style="146" hidden="1" customWidth="1"/>
    <col min="62" max="62" width="5.625" style="146" customWidth="1"/>
    <col min="63" max="63" width="3.5" style="146" customWidth="1"/>
    <col min="64" max="64" width="5.625" style="146" customWidth="1"/>
    <col min="65" max="65" width="3.375" style="146" customWidth="1"/>
    <col min="66" max="66" width="5.625" style="146" customWidth="1"/>
    <col min="67" max="67" width="6.375" style="146" customWidth="1"/>
    <col min="68" max="68" width="6.75" style="146" customWidth="1"/>
    <col min="69" max="69" width="6.375" style="146" customWidth="1"/>
    <col min="70" max="70" width="17.125" style="146" customWidth="1"/>
    <col min="71" max="71" width="5.625" style="146" customWidth="1"/>
    <col min="72" max="73" width="5.5" style="146" customWidth="1"/>
    <col min="74" max="74" width="6.375" style="146" customWidth="1"/>
    <col min="75" max="75" width="4.75" style="146" customWidth="1"/>
    <col min="76" max="76" width="5.625" style="146" customWidth="1"/>
    <col min="77" max="77" width="5.875" style="146" customWidth="1"/>
    <col min="78" max="78" width="9.25" style="146" customWidth="1"/>
    <col min="79" max="79" width="8.875" style="146" customWidth="1"/>
    <col min="80" max="80" width="11.25" style="146" customWidth="1"/>
    <col min="81" max="81" width="11.875" style="146" customWidth="1"/>
    <col min="82" max="82" width="5.875" style="146" customWidth="1"/>
    <col min="83" max="83" width="10.125" style="146" customWidth="1"/>
    <col min="84" max="94" width="12.125" style="146" customWidth="1"/>
    <col min="95" max="95" width="12.5" style="146" customWidth="1"/>
    <col min="96" max="1015" width="8.5" style="146" customWidth="1"/>
    <col min="1016" max="1016" width="9" style="147" customWidth="1"/>
    <col min="1017" max="16384" width="9" style="147"/>
  </cols>
  <sheetData>
    <row r="1" spans="1:1015"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  <c r="ALN1" s="147"/>
      <c r="ALO1" s="147"/>
      <c r="ALP1" s="147"/>
      <c r="ALQ1" s="147"/>
      <c r="ALR1" s="147"/>
      <c r="ALS1" s="147"/>
      <c r="ALT1" s="147"/>
      <c r="ALU1" s="147"/>
      <c r="ALV1" s="147"/>
      <c r="ALW1" s="147"/>
      <c r="ALX1" s="147"/>
      <c r="ALY1" s="147"/>
      <c r="ALZ1" s="147"/>
      <c r="AMA1" s="147"/>
    </row>
    <row r="2" spans="1:1015"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  <c r="ALN2" s="147"/>
      <c r="ALO2" s="147"/>
      <c r="ALP2" s="147"/>
      <c r="ALQ2" s="147"/>
      <c r="ALR2" s="147"/>
      <c r="ALS2" s="147"/>
      <c r="ALT2" s="147"/>
      <c r="ALU2" s="147"/>
      <c r="ALV2" s="147"/>
      <c r="ALW2" s="147"/>
      <c r="ALX2" s="147"/>
      <c r="ALY2" s="147"/>
      <c r="ALZ2" s="147"/>
      <c r="AMA2" s="147"/>
    </row>
    <row r="3" spans="1:1015"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  <c r="ALN3" s="147"/>
      <c r="ALO3" s="147"/>
      <c r="ALP3" s="147"/>
      <c r="ALQ3" s="147"/>
      <c r="ALR3" s="147"/>
      <c r="ALS3" s="147"/>
      <c r="ALT3" s="147"/>
      <c r="ALU3" s="147"/>
      <c r="ALV3" s="147"/>
      <c r="ALW3" s="147"/>
      <c r="ALX3" s="147"/>
      <c r="ALY3" s="147"/>
      <c r="ALZ3" s="147"/>
      <c r="AMA3" s="147"/>
    </row>
    <row r="4" spans="1:1015">
      <c r="A4" s="682" t="s">
        <v>122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BO4" s="682"/>
      <c r="BP4" s="682"/>
      <c r="BQ4" s="682"/>
      <c r="BR4" s="682"/>
      <c r="BS4" s="682"/>
      <c r="BT4" s="682"/>
      <c r="BU4" s="682"/>
      <c r="BV4" s="682"/>
      <c r="BW4" s="682"/>
      <c r="BX4" s="682"/>
      <c r="BY4" s="682"/>
      <c r="BZ4" s="682"/>
      <c r="CA4" s="682"/>
      <c r="CB4" s="682"/>
      <c r="CC4" s="682"/>
      <c r="CD4" s="682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  <c r="ALN4" s="147"/>
      <c r="ALO4" s="147"/>
      <c r="ALP4" s="147"/>
      <c r="ALQ4" s="147"/>
      <c r="ALR4" s="147"/>
      <c r="ALS4" s="147"/>
      <c r="ALT4" s="147"/>
      <c r="ALU4" s="147"/>
      <c r="ALV4" s="147"/>
      <c r="ALW4" s="147"/>
      <c r="ALX4" s="147"/>
      <c r="ALY4" s="147"/>
      <c r="ALZ4" s="147"/>
      <c r="AMA4" s="147"/>
    </row>
    <row r="5" spans="1:1015" ht="12" thickBot="1">
      <c r="A5" s="573"/>
      <c r="B5" s="573"/>
      <c r="C5" s="573"/>
      <c r="D5" s="573"/>
      <c r="E5" s="573"/>
      <c r="F5" s="573"/>
      <c r="G5" s="573"/>
      <c r="H5" s="573"/>
      <c r="I5" s="573"/>
      <c r="J5" s="573"/>
      <c r="K5" s="573"/>
      <c r="L5" s="573"/>
      <c r="M5" s="573"/>
      <c r="N5" s="573"/>
      <c r="O5" s="573"/>
      <c r="P5" s="573"/>
      <c r="Q5" s="573"/>
      <c r="R5" s="573"/>
      <c r="S5" s="573"/>
      <c r="T5" s="573"/>
      <c r="U5" s="573"/>
      <c r="V5" s="582"/>
      <c r="W5" s="573"/>
      <c r="X5" s="573"/>
      <c r="Y5" s="573"/>
      <c r="Z5" s="573"/>
      <c r="AA5" s="573"/>
      <c r="AB5" s="573"/>
      <c r="AC5" s="573"/>
      <c r="AD5" s="573"/>
      <c r="AE5" s="573"/>
      <c r="AF5" s="573"/>
      <c r="AG5" s="573"/>
      <c r="AH5" s="573"/>
      <c r="AI5" s="573"/>
      <c r="AJ5" s="573"/>
      <c r="AK5" s="573"/>
      <c r="AL5" s="573"/>
      <c r="AM5" s="573"/>
      <c r="AN5" s="573"/>
      <c r="AO5" s="573"/>
      <c r="AP5" s="573"/>
      <c r="AQ5" s="573"/>
      <c r="AR5" s="582"/>
      <c r="AS5" s="573"/>
      <c r="AT5" s="573"/>
      <c r="AU5" s="573"/>
      <c r="AV5" s="573"/>
      <c r="AW5" s="573"/>
      <c r="AX5" s="573"/>
      <c r="AY5" s="573"/>
      <c r="AZ5" s="573"/>
      <c r="BA5" s="573"/>
      <c r="BB5" s="573"/>
      <c r="BC5" s="573"/>
      <c r="BD5" s="573"/>
      <c r="BE5" s="573"/>
      <c r="BF5" s="573"/>
      <c r="BG5" s="573"/>
      <c r="BH5" s="573"/>
      <c r="BI5" s="573"/>
      <c r="BJ5" s="573"/>
      <c r="BK5" s="573"/>
      <c r="BL5" s="573"/>
      <c r="BM5" s="573"/>
      <c r="BN5" s="573"/>
      <c r="BO5" s="573"/>
      <c r="BP5" s="573"/>
      <c r="BQ5" s="573"/>
      <c r="BR5" s="582"/>
      <c r="BS5" s="573"/>
      <c r="BT5" s="573"/>
      <c r="BU5" s="573"/>
      <c r="BV5" s="573"/>
      <c r="BW5" s="573"/>
      <c r="BX5" s="573"/>
      <c r="BY5" s="573"/>
      <c r="BZ5" s="573"/>
      <c r="CA5" s="573"/>
      <c r="CB5" s="573"/>
      <c r="CC5" s="573"/>
      <c r="CD5" s="573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  <c r="ALN5" s="147"/>
      <c r="ALO5" s="147"/>
      <c r="ALP5" s="147"/>
      <c r="ALQ5" s="147"/>
      <c r="ALR5" s="147"/>
      <c r="ALS5" s="147"/>
      <c r="ALT5" s="147"/>
      <c r="ALU5" s="147"/>
      <c r="ALV5" s="147"/>
      <c r="ALW5" s="147"/>
      <c r="ALX5" s="147"/>
      <c r="ALY5" s="147"/>
      <c r="ALZ5" s="147"/>
      <c r="AMA5" s="147"/>
    </row>
    <row r="6" spans="1:1015" s="150" customFormat="1" ht="21.75">
      <c r="A6" s="170" t="s">
        <v>1</v>
      </c>
      <c r="B6" s="683" t="s">
        <v>2</v>
      </c>
      <c r="C6" s="684"/>
      <c r="D6" s="171" t="s">
        <v>3</v>
      </c>
      <c r="E6" s="683" t="s">
        <v>120</v>
      </c>
      <c r="F6" s="684"/>
      <c r="G6" s="183" t="s">
        <v>3</v>
      </c>
      <c r="H6" s="686" t="s">
        <v>5</v>
      </c>
      <c r="I6" s="691"/>
      <c r="J6" s="183" t="s">
        <v>3</v>
      </c>
      <c r="K6" s="686" t="s">
        <v>6</v>
      </c>
      <c r="L6" s="691"/>
      <c r="M6" s="183" t="s">
        <v>3</v>
      </c>
      <c r="N6" s="686" t="s">
        <v>6</v>
      </c>
      <c r="O6" s="691"/>
      <c r="P6" s="183" t="s">
        <v>3</v>
      </c>
      <c r="Q6" s="352" t="s">
        <v>97</v>
      </c>
      <c r="R6" s="686" t="s">
        <v>121</v>
      </c>
      <c r="S6" s="691"/>
      <c r="T6" s="183" t="s">
        <v>3</v>
      </c>
      <c r="U6" s="171" t="s">
        <v>1</v>
      </c>
      <c r="V6" s="170" t="s">
        <v>1</v>
      </c>
      <c r="W6" s="721" t="s">
        <v>13</v>
      </c>
      <c r="X6" s="722"/>
      <c r="Y6" s="674" t="s">
        <v>78</v>
      </c>
      <c r="Z6" s="675"/>
      <c r="AA6" s="183" t="s">
        <v>3</v>
      </c>
      <c r="AB6" s="686" t="s">
        <v>11</v>
      </c>
      <c r="AC6" s="691"/>
      <c r="AD6" s="183" t="s">
        <v>3</v>
      </c>
      <c r="AE6" s="686" t="s">
        <v>12</v>
      </c>
      <c r="AF6" s="691"/>
      <c r="AG6" s="674" t="s">
        <v>14</v>
      </c>
      <c r="AH6" s="675"/>
      <c r="AI6" s="721" t="s">
        <v>112</v>
      </c>
      <c r="AJ6" s="729"/>
      <c r="AK6" s="674" t="s">
        <v>124</v>
      </c>
      <c r="AL6" s="675"/>
      <c r="AM6" s="354" t="s">
        <v>16</v>
      </c>
      <c r="AN6" s="352" t="s">
        <v>16</v>
      </c>
      <c r="AO6" s="171" t="s">
        <v>3</v>
      </c>
      <c r="AP6" s="186" t="s">
        <v>17</v>
      </c>
      <c r="AQ6" s="692" t="s">
        <v>1</v>
      </c>
      <c r="AR6" s="170" t="s">
        <v>1</v>
      </c>
      <c r="AS6" s="678" t="s">
        <v>18</v>
      </c>
      <c r="AT6" s="694"/>
      <c r="AU6" s="679"/>
      <c r="AV6" s="669" t="s">
        <v>19</v>
      </c>
      <c r="AW6" s="670"/>
      <c r="AX6" s="655" t="s">
        <v>21</v>
      </c>
      <c r="AY6" s="673"/>
      <c r="AZ6" s="656"/>
      <c r="BA6" s="674" t="s">
        <v>22</v>
      </c>
      <c r="BB6" s="675"/>
      <c r="BC6" s="678" t="s">
        <v>23</v>
      </c>
      <c r="BD6" s="679"/>
      <c r="BE6" s="674" t="s">
        <v>24</v>
      </c>
      <c r="BF6" s="675"/>
      <c r="BG6" s="655" t="s">
        <v>79</v>
      </c>
      <c r="BH6" s="656"/>
      <c r="BI6" s="272"/>
      <c r="BJ6" s="655" t="s">
        <v>83</v>
      </c>
      <c r="BK6" s="656"/>
      <c r="BL6" s="655" t="s">
        <v>86</v>
      </c>
      <c r="BM6" s="656"/>
      <c r="BN6" s="655" t="s">
        <v>87</v>
      </c>
      <c r="BO6" s="656"/>
      <c r="BP6" s="655" t="s">
        <v>88</v>
      </c>
      <c r="BQ6" s="656"/>
      <c r="BR6" s="170" t="s">
        <v>1</v>
      </c>
      <c r="BS6" s="717" t="s">
        <v>34</v>
      </c>
      <c r="BT6" s="718"/>
      <c r="BU6" s="580"/>
      <c r="BV6" s="725" t="s">
        <v>113</v>
      </c>
      <c r="BW6" s="726"/>
      <c r="BX6" s="725" t="s">
        <v>114</v>
      </c>
      <c r="BY6" s="718"/>
      <c r="BZ6" s="655" t="s">
        <v>36</v>
      </c>
      <c r="CA6" s="656"/>
      <c r="CB6" s="289" t="s">
        <v>16</v>
      </c>
      <c r="CC6" s="290" t="s">
        <v>16</v>
      </c>
      <c r="CD6" s="284" t="s">
        <v>37</v>
      </c>
      <c r="CE6" s="574"/>
      <c r="CF6" s="149"/>
      <c r="CG6" s="149"/>
      <c r="CH6" s="149"/>
      <c r="CI6" s="149"/>
      <c r="CJ6" s="149"/>
      <c r="CK6" s="149"/>
      <c r="CL6" s="149"/>
      <c r="CM6" s="149"/>
      <c r="CN6" s="147"/>
      <c r="CO6" s="147"/>
      <c r="CP6" s="147"/>
      <c r="CQ6" s="147"/>
      <c r="CR6" s="147"/>
      <c r="CS6" s="147"/>
      <c r="CT6" s="147"/>
      <c r="CU6" s="147"/>
      <c r="CV6" s="147"/>
    </row>
    <row r="7" spans="1:1015" s="150" customFormat="1" ht="23.25" thickBot="1">
      <c r="A7" s="173"/>
      <c r="B7" s="659" t="s">
        <v>38</v>
      </c>
      <c r="C7" s="660"/>
      <c r="D7" s="151" t="s">
        <v>39</v>
      </c>
      <c r="E7" s="659" t="s">
        <v>40</v>
      </c>
      <c r="F7" s="660"/>
      <c r="G7" s="184" t="s">
        <v>39</v>
      </c>
      <c r="H7" s="662" t="s">
        <v>38</v>
      </c>
      <c r="I7" s="715"/>
      <c r="J7" s="184" t="s">
        <v>39</v>
      </c>
      <c r="K7" s="664" t="s">
        <v>81</v>
      </c>
      <c r="L7" s="716"/>
      <c r="M7" s="184" t="s">
        <v>39</v>
      </c>
      <c r="N7" s="664" t="s">
        <v>80</v>
      </c>
      <c r="O7" s="716"/>
      <c r="P7" s="184" t="s">
        <v>39</v>
      </c>
      <c r="Q7" s="184" t="s">
        <v>98</v>
      </c>
      <c r="R7" s="711" t="s">
        <v>123</v>
      </c>
      <c r="S7" s="712"/>
      <c r="T7" s="254" t="s">
        <v>39</v>
      </c>
      <c r="U7" s="152"/>
      <c r="V7" s="173"/>
      <c r="W7" s="723"/>
      <c r="X7" s="724"/>
      <c r="Y7" s="701"/>
      <c r="Z7" s="702"/>
      <c r="AA7" s="254" t="s">
        <v>39</v>
      </c>
      <c r="AB7" s="713"/>
      <c r="AC7" s="714"/>
      <c r="AD7" s="254" t="s">
        <v>39</v>
      </c>
      <c r="AE7" s="667"/>
      <c r="AF7" s="696"/>
      <c r="AG7" s="676"/>
      <c r="AH7" s="677"/>
      <c r="AI7" s="730"/>
      <c r="AJ7" s="731"/>
      <c r="AK7" s="676"/>
      <c r="AL7" s="677"/>
      <c r="AM7" s="358" t="s">
        <v>47</v>
      </c>
      <c r="AN7" s="254" t="s">
        <v>47</v>
      </c>
      <c r="AO7" s="359" t="s">
        <v>39</v>
      </c>
      <c r="AP7" s="161" t="s">
        <v>48</v>
      </c>
      <c r="AQ7" s="693"/>
      <c r="AR7" s="173"/>
      <c r="AS7" s="705"/>
      <c r="AT7" s="706"/>
      <c r="AU7" s="707"/>
      <c r="AV7" s="708"/>
      <c r="AW7" s="709"/>
      <c r="AX7" s="703"/>
      <c r="AY7" s="710"/>
      <c r="AZ7" s="704"/>
      <c r="BA7" s="701"/>
      <c r="BB7" s="702"/>
      <c r="BC7" s="705"/>
      <c r="BD7" s="707"/>
      <c r="BE7" s="701"/>
      <c r="BF7" s="702"/>
      <c r="BG7" s="703"/>
      <c r="BH7" s="704"/>
      <c r="BI7" s="273"/>
      <c r="BJ7" s="703"/>
      <c r="BK7" s="704"/>
      <c r="BL7" s="703"/>
      <c r="BM7" s="704"/>
      <c r="BN7" s="703"/>
      <c r="BO7" s="704"/>
      <c r="BP7" s="703"/>
      <c r="BQ7" s="704"/>
      <c r="BR7" s="173"/>
      <c r="BS7" s="719"/>
      <c r="BT7" s="720"/>
      <c r="BU7" s="581" t="s">
        <v>119</v>
      </c>
      <c r="BV7" s="727"/>
      <c r="BW7" s="728"/>
      <c r="BX7" s="719"/>
      <c r="BY7" s="720"/>
      <c r="BZ7" s="703"/>
      <c r="CA7" s="704"/>
      <c r="CB7" s="275" t="s">
        <v>49</v>
      </c>
      <c r="CC7" s="281" t="s">
        <v>49</v>
      </c>
      <c r="CD7" s="383" t="s">
        <v>3</v>
      </c>
      <c r="CE7" s="579" t="s">
        <v>50</v>
      </c>
      <c r="CF7" s="149"/>
      <c r="CG7" s="149"/>
      <c r="CH7" s="149"/>
      <c r="CI7" s="149"/>
      <c r="CJ7" s="149"/>
      <c r="CK7" s="149"/>
      <c r="CL7" s="149"/>
      <c r="CM7" s="149"/>
      <c r="CN7" s="147"/>
      <c r="CO7" s="147"/>
      <c r="CP7" s="147"/>
      <c r="CQ7" s="147"/>
      <c r="CR7" s="147"/>
      <c r="CS7" s="147"/>
      <c r="CT7" s="147"/>
      <c r="CU7" s="147"/>
      <c r="CV7" s="147"/>
    </row>
    <row r="8" spans="1:1015" s="150" customFormat="1" ht="12" thickBot="1">
      <c r="A8" s="175"/>
      <c r="B8" s="575" t="s">
        <v>51</v>
      </c>
      <c r="C8" s="576" t="s">
        <v>52</v>
      </c>
      <c r="D8" s="156" t="s">
        <v>53</v>
      </c>
      <c r="E8" s="575" t="s">
        <v>54</v>
      </c>
      <c r="F8" s="576" t="s">
        <v>52</v>
      </c>
      <c r="G8" s="185" t="s">
        <v>53</v>
      </c>
      <c r="H8" s="214" t="s">
        <v>54</v>
      </c>
      <c r="I8" s="234" t="s">
        <v>52</v>
      </c>
      <c r="J8" s="185" t="s">
        <v>53</v>
      </c>
      <c r="K8" s="575" t="s">
        <v>54</v>
      </c>
      <c r="L8" s="576" t="s">
        <v>52</v>
      </c>
      <c r="M8" s="185" t="s">
        <v>53</v>
      </c>
      <c r="N8" s="575" t="s">
        <v>54</v>
      </c>
      <c r="O8" s="576" t="s">
        <v>52</v>
      </c>
      <c r="P8" s="185" t="s">
        <v>53</v>
      </c>
      <c r="Q8" s="185" t="s">
        <v>52</v>
      </c>
      <c r="R8" s="343" t="s">
        <v>54</v>
      </c>
      <c r="S8" s="345" t="s">
        <v>52</v>
      </c>
      <c r="T8" s="346" t="s">
        <v>53</v>
      </c>
      <c r="U8" s="160"/>
      <c r="V8" s="175"/>
      <c r="W8" s="343" t="s">
        <v>54</v>
      </c>
      <c r="X8" s="345" t="s">
        <v>52</v>
      </c>
      <c r="Y8" s="343" t="s">
        <v>54</v>
      </c>
      <c r="Z8" s="345" t="s">
        <v>52</v>
      </c>
      <c r="AA8" s="346" t="s">
        <v>55</v>
      </c>
      <c r="AB8" s="343" t="s">
        <v>54</v>
      </c>
      <c r="AC8" s="345" t="s">
        <v>52</v>
      </c>
      <c r="AD8" s="346" t="s">
        <v>55</v>
      </c>
      <c r="AE8" s="233" t="s">
        <v>56</v>
      </c>
      <c r="AF8" s="234" t="s">
        <v>52</v>
      </c>
      <c r="AG8" s="233" t="s">
        <v>56</v>
      </c>
      <c r="AH8" s="234" t="s">
        <v>52</v>
      </c>
      <c r="AI8" s="530" t="s">
        <v>56</v>
      </c>
      <c r="AJ8" s="531" t="s">
        <v>52</v>
      </c>
      <c r="AK8" s="233" t="s">
        <v>56</v>
      </c>
      <c r="AL8" s="234" t="s">
        <v>52</v>
      </c>
      <c r="AM8" s="360" t="s">
        <v>57</v>
      </c>
      <c r="AN8" s="361" t="s">
        <v>52</v>
      </c>
      <c r="AO8" s="362" t="s">
        <v>53</v>
      </c>
      <c r="AP8" s="344" t="s">
        <v>58</v>
      </c>
      <c r="AQ8" s="357"/>
      <c r="AR8" s="175"/>
      <c r="AS8" s="370" t="s">
        <v>56</v>
      </c>
      <c r="AT8" s="371" t="s">
        <v>52</v>
      </c>
      <c r="AU8" s="346" t="s">
        <v>3</v>
      </c>
      <c r="AV8" s="372" t="s">
        <v>56</v>
      </c>
      <c r="AW8" s="373" t="s">
        <v>52</v>
      </c>
      <c r="AX8" s="370" t="s">
        <v>56</v>
      </c>
      <c r="AY8" s="371" t="s">
        <v>52</v>
      </c>
      <c r="AZ8" s="344" t="s">
        <v>3</v>
      </c>
      <c r="BA8" s="370" t="s">
        <v>56</v>
      </c>
      <c r="BB8" s="344" t="s">
        <v>52</v>
      </c>
      <c r="BC8" s="370" t="s">
        <v>56</v>
      </c>
      <c r="BD8" s="344" t="s">
        <v>52</v>
      </c>
      <c r="BE8" s="370" t="s">
        <v>56</v>
      </c>
      <c r="BF8" s="346" t="s">
        <v>52</v>
      </c>
      <c r="BG8" s="379" t="s">
        <v>56</v>
      </c>
      <c r="BH8" s="380" t="s">
        <v>52</v>
      </c>
      <c r="BI8" s="381"/>
      <c r="BJ8" s="379" t="s">
        <v>56</v>
      </c>
      <c r="BK8" s="380" t="s">
        <v>52</v>
      </c>
      <c r="BL8" s="382" t="s">
        <v>56</v>
      </c>
      <c r="BM8" s="388" t="s">
        <v>52</v>
      </c>
      <c r="BN8" s="379" t="s">
        <v>56</v>
      </c>
      <c r="BO8" s="380" t="s">
        <v>52</v>
      </c>
      <c r="BP8" s="379" t="s">
        <v>56</v>
      </c>
      <c r="BQ8" s="433" t="s">
        <v>52</v>
      </c>
      <c r="BR8" s="175"/>
      <c r="BS8" s="440" t="s">
        <v>56</v>
      </c>
      <c r="BT8" s="388" t="s">
        <v>52</v>
      </c>
      <c r="BU8" s="381" t="s">
        <v>56</v>
      </c>
      <c r="BV8" s="440" t="s">
        <v>56</v>
      </c>
      <c r="BW8" s="388" t="s">
        <v>52</v>
      </c>
      <c r="BX8" s="545" t="s">
        <v>56</v>
      </c>
      <c r="BY8" s="546" t="s">
        <v>52</v>
      </c>
      <c r="BZ8" s="435" t="s">
        <v>56</v>
      </c>
      <c r="CA8" s="388" t="s">
        <v>52</v>
      </c>
      <c r="CB8" s="379" t="s">
        <v>56</v>
      </c>
      <c r="CC8" s="388" t="s">
        <v>52</v>
      </c>
      <c r="CD8" s="389"/>
      <c r="CE8" s="390"/>
      <c r="CN8" s="147"/>
      <c r="CO8" s="147"/>
      <c r="CP8" s="147"/>
      <c r="CQ8" s="147"/>
      <c r="CR8" s="147"/>
      <c r="CS8" s="147"/>
      <c r="CT8" s="147"/>
      <c r="CU8" s="147"/>
      <c r="CV8" s="147"/>
    </row>
    <row r="9" spans="1:1015">
      <c r="A9" s="173" t="s">
        <v>59</v>
      </c>
      <c r="B9" s="197">
        <v>6612</v>
      </c>
      <c r="C9" s="198">
        <v>291.65980999999999</v>
      </c>
      <c r="D9" s="52">
        <f t="shared" ref="D9:D23" si="0">C9/B9*100</f>
        <v>4.4110679068360552</v>
      </c>
      <c r="E9" s="207">
        <v>150</v>
      </c>
      <c r="F9" s="198"/>
      <c r="G9" s="229">
        <f t="shared" ref="G9:G16" si="1">F9/E9*100</f>
        <v>0</v>
      </c>
      <c r="H9" s="207">
        <v>486</v>
      </c>
      <c r="I9" s="198">
        <v>6.58995</v>
      </c>
      <c r="J9" s="229">
        <f t="shared" ref="J9:J23" si="2">I9/H9*100</f>
        <v>1.3559567901234568</v>
      </c>
      <c r="K9" s="207">
        <v>550</v>
      </c>
      <c r="L9" s="198">
        <v>15.380190000000001</v>
      </c>
      <c r="M9" s="229">
        <f t="shared" ref="M9:M23" si="3">L9/K9*100</f>
        <v>2.7963981818181818</v>
      </c>
      <c r="N9" s="207">
        <v>346</v>
      </c>
      <c r="O9" s="198">
        <v>110.08</v>
      </c>
      <c r="P9" s="229">
        <f t="shared" ref="P9:P23" si="4">O9/N9*100</f>
        <v>31.815028901734106</v>
      </c>
      <c r="Q9" s="571">
        <f>L9+O9</f>
        <v>125.46019</v>
      </c>
      <c r="R9" s="207"/>
      <c r="S9" s="198"/>
      <c r="T9" s="229"/>
      <c r="U9" s="152" t="s">
        <v>60</v>
      </c>
      <c r="V9" s="173" t="s">
        <v>59</v>
      </c>
      <c r="W9" s="207"/>
      <c r="X9" s="198"/>
      <c r="Y9" s="207"/>
      <c r="Z9" s="350"/>
      <c r="AA9" s="229"/>
      <c r="AB9" s="207">
        <v>1586.1256900000001</v>
      </c>
      <c r="AC9" s="198">
        <v>125.48102</v>
      </c>
      <c r="AD9" s="229">
        <f>AC9/AB9*100</f>
        <v>7.91116497205212</v>
      </c>
      <c r="AE9" s="207"/>
      <c r="AF9" s="198"/>
      <c r="AG9" s="235"/>
      <c r="AH9" s="523"/>
      <c r="AI9" s="532"/>
      <c r="AJ9" s="533"/>
      <c r="AK9" s="526"/>
      <c r="AL9" s="240"/>
      <c r="AM9" s="355">
        <f>B9+E9+H9+K9+N9+R9+Y9+AB9+AE9+AG9</f>
        <v>9730.1256900000008</v>
      </c>
      <c r="AN9" s="353">
        <f>C9+F9+I9+L9+O9+S9+Z9+AC9+AF9+AH9</f>
        <v>549.19096999999999</v>
      </c>
      <c r="AO9" s="245">
        <f>AN9/AM9*100</f>
        <v>5.644233049984372</v>
      </c>
      <c r="AP9" s="56">
        <f>AN9-AM9</f>
        <v>-9180.9347200000011</v>
      </c>
      <c r="AQ9" s="154" t="s">
        <v>60</v>
      </c>
      <c r="AR9" s="173" t="s">
        <v>59</v>
      </c>
      <c r="AS9" s="364">
        <v>7420</v>
      </c>
      <c r="AT9" s="365">
        <v>370</v>
      </c>
      <c r="AU9" s="366">
        <f>AT9/AS9*100</f>
        <v>4.986522911051213</v>
      </c>
      <c r="AV9" s="367"/>
      <c r="AW9" s="368"/>
      <c r="AX9" s="262"/>
      <c r="AY9" s="64"/>
      <c r="AZ9" s="187"/>
      <c r="BA9" s="374">
        <v>573</v>
      </c>
      <c r="BB9" s="375"/>
      <c r="BC9" s="577"/>
      <c r="BD9" s="578"/>
      <c r="BE9" s="207">
        <v>399.9</v>
      </c>
      <c r="BF9" s="376"/>
      <c r="BG9" s="377"/>
      <c r="BH9" s="378"/>
      <c r="BI9" s="77"/>
      <c r="BJ9" s="377"/>
      <c r="BK9" s="378"/>
      <c r="BL9" s="377"/>
      <c r="BM9" s="378"/>
      <c r="BN9" s="377"/>
      <c r="BO9" s="378"/>
      <c r="BP9" s="377">
        <v>11708.9</v>
      </c>
      <c r="BQ9" s="429"/>
      <c r="BR9" s="173" t="s">
        <v>59</v>
      </c>
      <c r="BS9" s="438">
        <v>1479.2</v>
      </c>
      <c r="BT9" s="542"/>
      <c r="BU9" s="542"/>
      <c r="BV9" s="549"/>
      <c r="BW9" s="542"/>
      <c r="BX9" s="550"/>
      <c r="BY9" s="551"/>
      <c r="BZ9" s="432">
        <f t="shared" ref="BZ9:BZ21" si="5">AS9+AX9+BA9+BC9+BE9+BG9+BL9+BN9+BP9+BS9+BJ9+BV9+BX9+BU9</f>
        <v>21581</v>
      </c>
      <c r="CA9" s="385">
        <f>AT9+AY9+BB9+BD9+BF9+BH9+BK9+BM9+BO9+BQ9+BT9+BY9</f>
        <v>370</v>
      </c>
      <c r="CB9" s="292">
        <f>AM9+BZ9</f>
        <v>31311.125690000001</v>
      </c>
      <c r="CC9" s="293">
        <f t="shared" ref="CC9:CC22" si="6">AN9+CA9</f>
        <v>919.19096999999999</v>
      </c>
      <c r="CD9" s="386">
        <f>CC9/CB9*100</f>
        <v>2.9356688708690117</v>
      </c>
      <c r="CE9" s="387">
        <f t="shared" ref="CE9:CE22" si="7">CC9-CB9</f>
        <v>-30391.934720000001</v>
      </c>
      <c r="CF9" s="86"/>
      <c r="CG9" s="86"/>
      <c r="CH9" s="86"/>
      <c r="CI9" s="86"/>
      <c r="CJ9" s="86"/>
      <c r="CK9" s="86"/>
      <c r="CL9" s="86"/>
      <c r="CM9" s="86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  <c r="ALQ9" s="147"/>
      <c r="ALR9" s="147"/>
      <c r="ALS9" s="147"/>
      <c r="ALT9" s="147"/>
      <c r="ALU9" s="147"/>
      <c r="ALV9" s="147"/>
      <c r="ALW9" s="147"/>
      <c r="ALX9" s="147"/>
      <c r="ALY9" s="147"/>
      <c r="ALZ9" s="147"/>
      <c r="AMA9" s="147"/>
    </row>
    <row r="10" spans="1:1015">
      <c r="A10" s="175" t="s">
        <v>61</v>
      </c>
      <c r="B10" s="199">
        <v>170</v>
      </c>
      <c r="C10" s="200">
        <v>2.7584200000000001</v>
      </c>
      <c r="D10" s="52">
        <f t="shared" si="0"/>
        <v>1.6226</v>
      </c>
      <c r="E10" s="208">
        <v>202</v>
      </c>
      <c r="F10" s="200"/>
      <c r="G10" s="229">
        <f t="shared" si="1"/>
        <v>0</v>
      </c>
      <c r="H10" s="208">
        <v>17</v>
      </c>
      <c r="I10" s="347">
        <v>1.42E-3</v>
      </c>
      <c r="J10" s="229">
        <f t="shared" si="2"/>
        <v>8.352941176470589E-3</v>
      </c>
      <c r="K10" s="208">
        <v>363</v>
      </c>
      <c r="L10" s="200">
        <v>11.125389999999999</v>
      </c>
      <c r="M10" s="229">
        <f t="shared" si="3"/>
        <v>3.0648457300275482</v>
      </c>
      <c r="N10" s="208">
        <v>5</v>
      </c>
      <c r="O10" s="200"/>
      <c r="P10" s="229"/>
      <c r="Q10" s="229">
        <f t="shared" ref="Q10:Q23" si="8">L10+O10</f>
        <v>11.125389999999999</v>
      </c>
      <c r="R10" s="208"/>
      <c r="S10" s="200"/>
      <c r="T10" s="230"/>
      <c r="U10" s="160" t="s">
        <v>61</v>
      </c>
      <c r="V10" s="175" t="s">
        <v>61</v>
      </c>
      <c r="W10" s="208"/>
      <c r="X10" s="200"/>
      <c r="Y10" s="208"/>
      <c r="Z10" s="268"/>
      <c r="AA10" s="229" t="e">
        <f>Z10/Y10*100</f>
        <v>#DIV/0!</v>
      </c>
      <c r="AB10" s="208">
        <v>489.9</v>
      </c>
      <c r="AC10" s="200">
        <v>35.578470000000003</v>
      </c>
      <c r="AD10" s="229">
        <f t="shared" ref="AD10:AD23" si="9">AC10/AB10*100</f>
        <v>7.2623943661971833</v>
      </c>
      <c r="AE10" s="235"/>
      <c r="AF10" s="236"/>
      <c r="AG10" s="241"/>
      <c r="AH10" s="524"/>
      <c r="AI10" s="534"/>
      <c r="AJ10" s="535"/>
      <c r="AK10" s="527"/>
      <c r="AL10" s="236"/>
      <c r="AM10" s="355">
        <f>B10+E10+H10+K10+N10+R10+Y10+AB10+AE10+AG10</f>
        <v>1246.9000000000001</v>
      </c>
      <c r="AN10" s="353">
        <f>C10+F10+I10+L10+O10+S10+Z10+AC10+AF10+AH10+AJ10</f>
        <v>49.463700000000003</v>
      </c>
      <c r="AO10" s="245">
        <f t="shared" ref="AO10:AO23" si="10">AN10/AM10*100</f>
        <v>3.9669339963108508</v>
      </c>
      <c r="AP10" s="56">
        <f t="shared" ref="AP10:AP23" si="11">AN10-AM10</f>
        <v>-1197.4363000000001</v>
      </c>
      <c r="AQ10" s="154" t="s">
        <v>61</v>
      </c>
      <c r="AR10" s="175" t="s">
        <v>61</v>
      </c>
      <c r="AS10" s="255">
        <v>1196</v>
      </c>
      <c r="AT10" s="58">
        <v>50</v>
      </c>
      <c r="AU10" s="256">
        <f t="shared" ref="AU10:AU22" si="12">AT10/AS10*100</f>
        <v>4.1806020066889635</v>
      </c>
      <c r="AV10" s="59"/>
      <c r="AW10" s="260"/>
      <c r="AX10" s="263"/>
      <c r="AY10" s="97"/>
      <c r="AZ10" s="187"/>
      <c r="BA10" s="266">
        <v>16</v>
      </c>
      <c r="BB10" s="267"/>
      <c r="BC10" s="208">
        <v>2.7</v>
      </c>
      <c r="BD10" s="268"/>
      <c r="BE10" s="208">
        <v>57.2</v>
      </c>
      <c r="BF10" s="271"/>
      <c r="BG10" s="279"/>
      <c r="BH10" s="280"/>
      <c r="BI10" s="75"/>
      <c r="BJ10" s="279"/>
      <c r="BK10" s="280"/>
      <c r="BL10" s="279"/>
      <c r="BM10" s="280"/>
      <c r="BN10" s="279"/>
      <c r="BO10" s="280"/>
      <c r="BP10" s="279"/>
      <c r="BQ10" s="430"/>
      <c r="BR10" s="175" t="s">
        <v>61</v>
      </c>
      <c r="BS10" s="436"/>
      <c r="BT10" s="543"/>
      <c r="BU10" s="543"/>
      <c r="BV10" s="547"/>
      <c r="BW10" s="543"/>
      <c r="BX10" s="436"/>
      <c r="BY10" s="437"/>
      <c r="BZ10" s="432">
        <f>AS10+AX10+BA10+BC10+BE10+BG10+BL10+BN10+BP10+BS10+BJ10+BV10+BX10+BU10</f>
        <v>1271.9000000000001</v>
      </c>
      <c r="CA10" s="385">
        <f t="shared" ref="CA10:CA20" si="13">AT10+AY10+BB10+BD10+BF10+BH10+BK10+BM10+BO10+BQ10+BT10</f>
        <v>50</v>
      </c>
      <c r="CB10" s="292">
        <f t="shared" ref="CB10:CB22" si="14">AM10+BZ10</f>
        <v>2518.8000000000002</v>
      </c>
      <c r="CC10" s="293">
        <f t="shared" si="6"/>
        <v>99.463700000000003</v>
      </c>
      <c r="CD10" s="386">
        <f t="shared" ref="CD10:CD22" si="15">CC10/CB10*100</f>
        <v>3.9488526282356675</v>
      </c>
      <c r="CE10" s="193">
        <f t="shared" si="7"/>
        <v>-2419.3363000000004</v>
      </c>
      <c r="CF10" s="86"/>
      <c r="CG10" s="86"/>
      <c r="CH10" s="86"/>
      <c r="CI10" s="86"/>
      <c r="CJ10" s="86"/>
      <c r="CK10" s="86"/>
      <c r="CL10" s="86"/>
      <c r="CM10" s="86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  <c r="ALQ10" s="147"/>
      <c r="ALR10" s="147"/>
      <c r="ALS10" s="147"/>
      <c r="ALT10" s="147"/>
      <c r="ALU10" s="147"/>
      <c r="ALV10" s="147"/>
      <c r="ALW10" s="147"/>
      <c r="ALX10" s="147"/>
      <c r="ALY10" s="147"/>
      <c r="ALZ10" s="147"/>
      <c r="AMA10" s="147"/>
    </row>
    <row r="11" spans="1:1015">
      <c r="A11" s="175" t="s">
        <v>62</v>
      </c>
      <c r="B11" s="460">
        <v>238</v>
      </c>
      <c r="C11" s="200">
        <v>21.803550000000001</v>
      </c>
      <c r="D11" s="52">
        <f t="shared" si="0"/>
        <v>9.1611554621848743</v>
      </c>
      <c r="E11" s="208">
        <v>3</v>
      </c>
      <c r="F11" s="200"/>
      <c r="G11" s="229">
        <f t="shared" si="1"/>
        <v>0</v>
      </c>
      <c r="H11" s="208">
        <v>61</v>
      </c>
      <c r="I11" s="200">
        <v>1.6646300000000001</v>
      </c>
      <c r="J11" s="229">
        <f t="shared" si="2"/>
        <v>2.7289016393442624</v>
      </c>
      <c r="K11" s="208">
        <v>498</v>
      </c>
      <c r="L11" s="200">
        <v>9.0581700000000005</v>
      </c>
      <c r="M11" s="229">
        <f t="shared" si="3"/>
        <v>1.8189096385542169</v>
      </c>
      <c r="N11" s="208">
        <v>40</v>
      </c>
      <c r="O11" s="200"/>
      <c r="P11" s="229">
        <f t="shared" si="4"/>
        <v>0</v>
      </c>
      <c r="Q11" s="229">
        <f t="shared" si="8"/>
        <v>9.0581700000000005</v>
      </c>
      <c r="R11" s="208">
        <v>260</v>
      </c>
      <c r="S11" s="200"/>
      <c r="T11" s="229"/>
      <c r="U11" s="160" t="s">
        <v>62</v>
      </c>
      <c r="V11" s="175" t="s">
        <v>62</v>
      </c>
      <c r="W11" s="208"/>
      <c r="X11" s="200"/>
      <c r="Y11" s="208">
        <v>5</v>
      </c>
      <c r="Z11" s="268">
        <v>0.8</v>
      </c>
      <c r="AA11" s="229">
        <f t="shared" ref="AA11:AA22" si="16">Z11/Y11*100</f>
        <v>16</v>
      </c>
      <c r="AB11" s="208">
        <v>561.85644000000002</v>
      </c>
      <c r="AC11" s="200">
        <v>22.571300000000001</v>
      </c>
      <c r="AD11" s="229">
        <f t="shared" si="9"/>
        <v>4.0172717429384628</v>
      </c>
      <c r="AE11" s="223"/>
      <c r="AF11" s="236"/>
      <c r="AG11" s="241"/>
      <c r="AH11" s="524"/>
      <c r="AI11" s="534"/>
      <c r="AJ11" s="535"/>
      <c r="AK11" s="527"/>
      <c r="AL11" s="236"/>
      <c r="AM11" s="355">
        <f>B11+E11+H11+K11+N11+R11+Y11+AB11+AE11+AG11+W11</f>
        <v>1666.85644</v>
      </c>
      <c r="AN11" s="353">
        <f>C11+F11+I11+L11+O11+S11+Z11+AC11+AF11+AH11+X11+AJ11+AL11</f>
        <v>55.897649999999999</v>
      </c>
      <c r="AO11" s="245">
        <f t="shared" si="10"/>
        <v>3.3534771596766904</v>
      </c>
      <c r="AP11" s="56">
        <f t="shared" si="11"/>
        <v>-1610.9587900000001</v>
      </c>
      <c r="AQ11" s="154" t="s">
        <v>62</v>
      </c>
      <c r="AR11" s="175" t="s">
        <v>62</v>
      </c>
      <c r="AS11" s="255">
        <v>1381</v>
      </c>
      <c r="AT11" s="58">
        <v>70</v>
      </c>
      <c r="AU11" s="256">
        <f t="shared" si="12"/>
        <v>5.068790731354091</v>
      </c>
      <c r="AV11" s="59"/>
      <c r="AW11" s="260"/>
      <c r="AX11" s="263"/>
      <c r="AY11" s="97"/>
      <c r="AZ11" s="187"/>
      <c r="BA11" s="266">
        <v>24</v>
      </c>
      <c r="BB11" s="267"/>
      <c r="BC11" s="208">
        <v>5.7</v>
      </c>
      <c r="BD11" s="268"/>
      <c r="BE11" s="210">
        <v>76.2</v>
      </c>
      <c r="BF11" s="271"/>
      <c r="BG11" s="279"/>
      <c r="BH11" s="280"/>
      <c r="BI11" s="75"/>
      <c r="BJ11" s="279">
        <v>9</v>
      </c>
      <c r="BK11" s="280"/>
      <c r="BL11" s="279"/>
      <c r="BM11" s="280"/>
      <c r="BN11" s="279"/>
      <c r="BO11" s="280"/>
      <c r="BP11" s="279"/>
      <c r="BQ11" s="430"/>
      <c r="BR11" s="175" t="s">
        <v>62</v>
      </c>
      <c r="BS11" s="436"/>
      <c r="BT11" s="543"/>
      <c r="BU11" s="543">
        <v>182</v>
      </c>
      <c r="BV11" s="547"/>
      <c r="BW11" s="543"/>
      <c r="BX11" s="436"/>
      <c r="BY11" s="437"/>
      <c r="BZ11" s="432">
        <f>AS11+AX11+BA11+BC11+BE11+BG11+BL11+BN11+BP11+BS11+BJ11+BV11+BX11+BU11</f>
        <v>1677.9</v>
      </c>
      <c r="CA11" s="385">
        <f t="shared" si="13"/>
        <v>70</v>
      </c>
      <c r="CB11" s="292">
        <f t="shared" si="14"/>
        <v>3344.7564400000001</v>
      </c>
      <c r="CC11" s="293">
        <f t="shared" si="6"/>
        <v>125.89765</v>
      </c>
      <c r="CD11" s="386">
        <f t="shared" si="15"/>
        <v>3.7640304236920761</v>
      </c>
      <c r="CE11" s="193">
        <f t="shared" si="7"/>
        <v>-3218.8587900000002</v>
      </c>
      <c r="CF11" s="86"/>
      <c r="CG11" s="86"/>
      <c r="CH11" s="86"/>
      <c r="CI11" s="86"/>
      <c r="CJ11" s="86"/>
      <c r="CK11" s="86"/>
      <c r="CL11" s="86"/>
      <c r="CM11" s="86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  <c r="ALQ11" s="147"/>
      <c r="ALR11" s="147"/>
      <c r="ALS11" s="147"/>
      <c r="ALT11" s="147"/>
      <c r="ALU11" s="147"/>
      <c r="ALV11" s="147"/>
      <c r="ALW11" s="147"/>
      <c r="ALX11" s="147"/>
      <c r="ALY11" s="147"/>
      <c r="ALZ11" s="147"/>
      <c r="AMA11" s="147"/>
    </row>
    <row r="12" spans="1:1015">
      <c r="A12" s="175" t="s">
        <v>63</v>
      </c>
      <c r="B12" s="199">
        <v>1550</v>
      </c>
      <c r="C12" s="200">
        <v>169.2627</v>
      </c>
      <c r="D12" s="52">
        <f t="shared" si="0"/>
        <v>10.920174193548386</v>
      </c>
      <c r="E12" s="208">
        <v>217</v>
      </c>
      <c r="F12" s="200"/>
      <c r="G12" s="229">
        <f t="shared" si="1"/>
        <v>0</v>
      </c>
      <c r="H12" s="208">
        <v>111</v>
      </c>
      <c r="I12" s="200">
        <v>6.1293199999999999</v>
      </c>
      <c r="J12" s="229">
        <f t="shared" si="2"/>
        <v>5.52190990990991</v>
      </c>
      <c r="K12" s="208">
        <v>462</v>
      </c>
      <c r="L12" s="200">
        <v>33.698979999999999</v>
      </c>
      <c r="M12" s="229">
        <f t="shared" si="3"/>
        <v>7.2941515151515146</v>
      </c>
      <c r="N12" s="208">
        <v>256</v>
      </c>
      <c r="O12" s="200">
        <v>8.9179999999999993</v>
      </c>
      <c r="P12" s="229">
        <f t="shared" si="4"/>
        <v>3.4835937499999998</v>
      </c>
      <c r="Q12" s="229">
        <f t="shared" si="8"/>
        <v>42.616979999999998</v>
      </c>
      <c r="R12" s="208">
        <v>3838.43298</v>
      </c>
      <c r="S12" s="200">
        <v>902.80087000000003</v>
      </c>
      <c r="T12" s="229"/>
      <c r="U12" s="160" t="s">
        <v>63</v>
      </c>
      <c r="V12" s="175" t="s">
        <v>63</v>
      </c>
      <c r="W12" s="208"/>
      <c r="X12" s="200"/>
      <c r="Y12" s="208"/>
      <c r="Z12" s="268"/>
      <c r="AA12" s="229"/>
      <c r="AB12" s="208">
        <v>1526.4595099999999</v>
      </c>
      <c r="AC12" s="200">
        <v>86.459509999999995</v>
      </c>
      <c r="AD12" s="229">
        <f t="shared" si="9"/>
        <v>5.6640552489990386</v>
      </c>
      <c r="AE12" s="224"/>
      <c r="AF12" s="236"/>
      <c r="AG12" s="241"/>
      <c r="AH12" s="524"/>
      <c r="AI12" s="534"/>
      <c r="AJ12" s="535"/>
      <c r="AK12" s="527"/>
      <c r="AL12" s="236"/>
      <c r="AM12" s="355">
        <f>B12+E12+H12+K12+N12+R12+Y12+AB12+AE12+AG12</f>
        <v>7960.8924899999993</v>
      </c>
      <c r="AN12" s="353">
        <f>C12+F12+I12+L12+O12+S12+Z12+AC12+AF12+AH12+X12</f>
        <v>1207.26938</v>
      </c>
      <c r="AO12" s="245">
        <f t="shared" si="10"/>
        <v>15.16500042572488</v>
      </c>
      <c r="AP12" s="56">
        <f t="shared" si="11"/>
        <v>-6753.6231099999995</v>
      </c>
      <c r="AQ12" s="154" t="s">
        <v>63</v>
      </c>
      <c r="AR12" s="175" t="s">
        <v>63</v>
      </c>
      <c r="AS12" s="255">
        <v>4436</v>
      </c>
      <c r="AT12" s="58">
        <v>220</v>
      </c>
      <c r="AU12" s="256">
        <f t="shared" si="12"/>
        <v>4.9594229035166819</v>
      </c>
      <c r="AV12" s="59"/>
      <c r="AW12" s="260"/>
      <c r="AX12" s="263">
        <v>44</v>
      </c>
      <c r="AY12" s="97"/>
      <c r="AZ12" s="187"/>
      <c r="BA12" s="266">
        <v>65</v>
      </c>
      <c r="BB12" s="267"/>
      <c r="BC12" s="208">
        <v>18.100000000000001</v>
      </c>
      <c r="BD12" s="268"/>
      <c r="BE12" s="208">
        <v>171.2</v>
      </c>
      <c r="BF12" s="271"/>
      <c r="BG12" s="279"/>
      <c r="BH12" s="280"/>
      <c r="BI12" s="75"/>
      <c r="BJ12" s="279"/>
      <c r="BK12" s="280"/>
      <c r="BL12" s="279"/>
      <c r="BM12" s="280"/>
      <c r="BN12" s="279"/>
      <c r="BO12" s="280"/>
      <c r="BP12" s="279"/>
      <c r="BQ12" s="430"/>
      <c r="BR12" s="175" t="s">
        <v>63</v>
      </c>
      <c r="BS12" s="436"/>
      <c r="BT12" s="543"/>
      <c r="BU12" s="543"/>
      <c r="BV12" s="547"/>
      <c r="BW12" s="543"/>
      <c r="BX12" s="436"/>
      <c r="BY12" s="437"/>
      <c r="BZ12" s="432">
        <f t="shared" si="5"/>
        <v>4734.3</v>
      </c>
      <c r="CA12" s="385">
        <f t="shared" si="13"/>
        <v>220</v>
      </c>
      <c r="CB12" s="292">
        <f t="shared" si="14"/>
        <v>12695.192489999999</v>
      </c>
      <c r="CC12" s="293">
        <f t="shared" si="6"/>
        <v>1427.26938</v>
      </c>
      <c r="CD12" s="386">
        <f t="shared" si="15"/>
        <v>11.242597393653226</v>
      </c>
      <c r="CE12" s="193">
        <f t="shared" si="7"/>
        <v>-11267.92311</v>
      </c>
      <c r="CF12" s="86"/>
      <c r="CG12" s="86"/>
      <c r="CH12" s="86"/>
      <c r="CI12" s="86"/>
      <c r="CJ12" s="86"/>
      <c r="CK12" s="86"/>
      <c r="CL12" s="86"/>
      <c r="CM12" s="86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  <c r="ALQ12" s="147"/>
      <c r="ALR12" s="147"/>
      <c r="ALS12" s="147"/>
      <c r="ALT12" s="147"/>
      <c r="ALU12" s="147"/>
      <c r="ALV12" s="147"/>
      <c r="ALW12" s="147"/>
      <c r="ALX12" s="147"/>
      <c r="ALY12" s="147"/>
      <c r="ALZ12" s="147"/>
      <c r="AMA12" s="147"/>
    </row>
    <row r="13" spans="1:1015">
      <c r="A13" s="175" t="s">
        <v>64</v>
      </c>
      <c r="B13" s="199">
        <v>107</v>
      </c>
      <c r="C13" s="200">
        <v>8.3789400000000001</v>
      </c>
      <c r="D13" s="52">
        <f t="shared" si="0"/>
        <v>7.8307850467289715</v>
      </c>
      <c r="E13" s="208">
        <v>34</v>
      </c>
      <c r="F13" s="200"/>
      <c r="G13" s="229">
        <f t="shared" si="1"/>
        <v>0</v>
      </c>
      <c r="H13" s="208">
        <v>26</v>
      </c>
      <c r="I13" s="200">
        <v>2.639E-2</v>
      </c>
      <c r="J13" s="229">
        <f t="shared" si="2"/>
        <v>0.10150000000000001</v>
      </c>
      <c r="K13" s="208">
        <v>363</v>
      </c>
      <c r="L13" s="200">
        <v>6.5222800000000003</v>
      </c>
      <c r="M13" s="229">
        <f t="shared" si="3"/>
        <v>1.7967713498622591</v>
      </c>
      <c r="N13" s="208">
        <v>124</v>
      </c>
      <c r="O13" s="200"/>
      <c r="P13" s="229"/>
      <c r="Q13" s="229">
        <f t="shared" si="8"/>
        <v>6.5222800000000003</v>
      </c>
      <c r="R13" s="208"/>
      <c r="S13" s="200"/>
      <c r="T13" s="230"/>
      <c r="U13" s="160" t="s">
        <v>65</v>
      </c>
      <c r="V13" s="175" t="s">
        <v>64</v>
      </c>
      <c r="W13" s="208"/>
      <c r="X13" s="200"/>
      <c r="Y13" s="231"/>
      <c r="Z13" s="268"/>
      <c r="AA13" s="229" t="e">
        <f t="shared" si="16"/>
        <v>#DIV/0!</v>
      </c>
      <c r="AB13" s="208">
        <v>740.85494000000006</v>
      </c>
      <c r="AC13" s="200">
        <v>23.718969999999999</v>
      </c>
      <c r="AD13" s="229">
        <f t="shared" si="9"/>
        <v>3.2015673675605103</v>
      </c>
      <c r="AE13" s="224"/>
      <c r="AF13" s="236"/>
      <c r="AG13" s="241"/>
      <c r="AH13" s="524"/>
      <c r="AI13" s="534"/>
      <c r="AJ13" s="535"/>
      <c r="AK13" s="527"/>
      <c r="AL13" s="236"/>
      <c r="AM13" s="355">
        <f>B13+E13+H13+K13+N13+R13+Y13+AB13+AE13+AG13+W13</f>
        <v>1394.8549400000002</v>
      </c>
      <c r="AN13" s="353">
        <f>C13+F13+I13+L13+O13+S13+Z13+AC13+AF13+AH13+X13</f>
        <v>38.64658</v>
      </c>
      <c r="AO13" s="245">
        <f t="shared" si="10"/>
        <v>2.770652265819125</v>
      </c>
      <c r="AP13" s="56">
        <f t="shared" si="11"/>
        <v>-1356.2083600000001</v>
      </c>
      <c r="AQ13" s="154" t="s">
        <v>65</v>
      </c>
      <c r="AR13" s="175" t="s">
        <v>64</v>
      </c>
      <c r="AS13" s="255">
        <v>2065</v>
      </c>
      <c r="AT13" s="58">
        <v>105</v>
      </c>
      <c r="AU13" s="256">
        <f t="shared" si="12"/>
        <v>5.0847457627118651</v>
      </c>
      <c r="AV13" s="59"/>
      <c r="AW13" s="260"/>
      <c r="AX13" s="263">
        <v>38</v>
      </c>
      <c r="AY13" s="97"/>
      <c r="AZ13" s="187"/>
      <c r="BA13" s="266">
        <v>22</v>
      </c>
      <c r="BB13" s="267"/>
      <c r="BC13" s="208">
        <v>5.4</v>
      </c>
      <c r="BD13" s="268"/>
      <c r="BE13" s="208">
        <v>57.2</v>
      </c>
      <c r="BF13" s="271"/>
      <c r="BG13" s="279"/>
      <c r="BH13" s="280"/>
      <c r="BI13" s="75"/>
      <c r="BJ13" s="279">
        <v>9</v>
      </c>
      <c r="BK13" s="280"/>
      <c r="BL13" s="279"/>
      <c r="BM13" s="280"/>
      <c r="BN13" s="279"/>
      <c r="BO13" s="280"/>
      <c r="BP13" s="279"/>
      <c r="BQ13" s="430"/>
      <c r="BR13" s="175" t="s">
        <v>64</v>
      </c>
      <c r="BS13" s="436"/>
      <c r="BT13" s="543"/>
      <c r="BU13" s="543">
        <v>182</v>
      </c>
      <c r="BV13" s="547"/>
      <c r="BW13" s="543"/>
      <c r="BX13" s="436"/>
      <c r="BY13" s="437"/>
      <c r="BZ13" s="432">
        <f>AS13+AX13+BA13+BC13+BE13+BG13+BL13+BN13+BP13+BS13+BJ13+BV13+BX13+BU13</f>
        <v>2378.6</v>
      </c>
      <c r="CA13" s="385">
        <f t="shared" si="13"/>
        <v>105</v>
      </c>
      <c r="CB13" s="292">
        <f t="shared" si="14"/>
        <v>3773.4549400000001</v>
      </c>
      <c r="CC13" s="293">
        <f t="shared" si="6"/>
        <v>143.64658</v>
      </c>
      <c r="CD13" s="386">
        <f t="shared" si="15"/>
        <v>3.806765478429166</v>
      </c>
      <c r="CE13" s="193">
        <f t="shared" si="7"/>
        <v>-3629.80836</v>
      </c>
      <c r="CF13" s="86"/>
      <c r="CG13" s="86"/>
      <c r="CH13" s="86"/>
      <c r="CI13" s="86"/>
      <c r="CJ13" s="86"/>
      <c r="CK13" s="86"/>
      <c r="CL13" s="86"/>
      <c r="CM13" s="86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  <c r="ALQ13" s="147"/>
      <c r="ALR13" s="147"/>
      <c r="ALS13" s="147"/>
      <c r="ALT13" s="147"/>
      <c r="ALU13" s="147"/>
      <c r="ALV13" s="147"/>
      <c r="ALW13" s="147"/>
      <c r="ALX13" s="147"/>
      <c r="ALY13" s="147"/>
      <c r="ALZ13" s="147"/>
      <c r="AMA13" s="147"/>
    </row>
    <row r="14" spans="1:1015">
      <c r="A14" s="175" t="s">
        <v>66</v>
      </c>
      <c r="B14" s="199">
        <v>300</v>
      </c>
      <c r="C14" s="200">
        <v>9.0432199999999998</v>
      </c>
      <c r="D14" s="52">
        <f t="shared" si="0"/>
        <v>3.0144066666666669</v>
      </c>
      <c r="E14" s="208"/>
      <c r="F14" s="200"/>
      <c r="G14" s="229"/>
      <c r="H14" s="208">
        <v>16</v>
      </c>
      <c r="I14" s="200">
        <v>3.9300000000000002E-2</v>
      </c>
      <c r="J14" s="229">
        <f t="shared" si="2"/>
        <v>0.24562500000000001</v>
      </c>
      <c r="K14" s="208">
        <v>516</v>
      </c>
      <c r="L14" s="200">
        <v>32.230449999999998</v>
      </c>
      <c r="M14" s="229">
        <f t="shared" si="3"/>
        <v>6.2462112403100765</v>
      </c>
      <c r="N14" s="208">
        <v>12</v>
      </c>
      <c r="O14" s="200">
        <v>3.0000000000000001E-3</v>
      </c>
      <c r="P14" s="229">
        <f t="shared" si="4"/>
        <v>2.5000000000000001E-2</v>
      </c>
      <c r="Q14" s="229">
        <f t="shared" si="8"/>
        <v>32.233449999999998</v>
      </c>
      <c r="R14" s="208"/>
      <c r="S14" s="200"/>
      <c r="T14" s="230"/>
      <c r="U14" s="160" t="s">
        <v>66</v>
      </c>
      <c r="V14" s="175" t="s">
        <v>66</v>
      </c>
      <c r="W14" s="208"/>
      <c r="X14" s="200"/>
      <c r="Y14" s="207"/>
      <c r="Z14" s="268"/>
      <c r="AA14" s="229"/>
      <c r="AB14" s="208">
        <v>661.30005000000006</v>
      </c>
      <c r="AC14" s="200">
        <v>50.498469999999998</v>
      </c>
      <c r="AD14" s="229">
        <f t="shared" si="9"/>
        <v>7.6362416727474898</v>
      </c>
      <c r="AE14" s="224"/>
      <c r="AF14" s="236"/>
      <c r="AG14" s="241"/>
      <c r="AH14" s="524"/>
      <c r="AI14" s="534"/>
      <c r="AJ14" s="535"/>
      <c r="AK14" s="527"/>
      <c r="AL14" s="236"/>
      <c r="AM14" s="355">
        <f>B14+E14+H14+K14+N14+R14+Y14+AB14+AE14+AG14</f>
        <v>1505.3000500000001</v>
      </c>
      <c r="AN14" s="353">
        <f>C14+F14+I14+L14+O14+S14+Z14+AC14+AF14+AH14+X14</f>
        <v>91.814439999999991</v>
      </c>
      <c r="AO14" s="245">
        <f t="shared" si="10"/>
        <v>6.099411210409512</v>
      </c>
      <c r="AP14" s="56">
        <f t="shared" si="11"/>
        <v>-1413.4856100000002</v>
      </c>
      <c r="AQ14" s="154" t="s">
        <v>66</v>
      </c>
      <c r="AR14" s="175" t="s">
        <v>66</v>
      </c>
      <c r="AS14" s="255">
        <v>1767</v>
      </c>
      <c r="AT14" s="58">
        <v>90</v>
      </c>
      <c r="AU14" s="256">
        <f t="shared" si="12"/>
        <v>5.0933786078098473</v>
      </c>
      <c r="AV14" s="59"/>
      <c r="AW14" s="260"/>
      <c r="AX14" s="263">
        <v>15</v>
      </c>
      <c r="AY14" s="97"/>
      <c r="AZ14" s="187"/>
      <c r="BA14" s="266">
        <v>22</v>
      </c>
      <c r="BB14" s="267"/>
      <c r="BC14" s="208">
        <v>3.6</v>
      </c>
      <c r="BD14" s="268"/>
      <c r="BE14" s="208">
        <v>57.2</v>
      </c>
      <c r="BF14" s="271"/>
      <c r="BG14" s="279"/>
      <c r="BH14" s="280"/>
      <c r="BI14" s="75"/>
      <c r="BJ14" s="279"/>
      <c r="BK14" s="280"/>
      <c r="BL14" s="279"/>
      <c r="BM14" s="280"/>
      <c r="BN14" s="279"/>
      <c r="BO14" s="280"/>
      <c r="BP14" s="279"/>
      <c r="BQ14" s="430"/>
      <c r="BR14" s="175" t="s">
        <v>66</v>
      </c>
      <c r="BS14" s="436"/>
      <c r="BT14" s="543"/>
      <c r="BU14" s="543">
        <v>182</v>
      </c>
      <c r="BV14" s="547"/>
      <c r="BW14" s="543"/>
      <c r="BX14" s="436"/>
      <c r="BY14" s="437"/>
      <c r="BZ14" s="432">
        <f>AS14+AX14+BA14+BC14+BE14+BG14+BL14+BN14+BP14+BS14+BJ14+BV14+BX14+BU14</f>
        <v>2046.8</v>
      </c>
      <c r="CA14" s="385">
        <f t="shared" si="13"/>
        <v>90</v>
      </c>
      <c r="CB14" s="292">
        <f t="shared" si="14"/>
        <v>3552.10005</v>
      </c>
      <c r="CC14" s="293">
        <f t="shared" si="6"/>
        <v>181.81443999999999</v>
      </c>
      <c r="CD14" s="386">
        <f t="shared" si="15"/>
        <v>5.1185056006516483</v>
      </c>
      <c r="CE14" s="193">
        <f t="shared" si="7"/>
        <v>-3370.2856099999999</v>
      </c>
      <c r="CF14" s="86"/>
      <c r="CG14" s="86"/>
      <c r="CH14" s="86"/>
      <c r="CI14" s="86"/>
      <c r="CJ14" s="86"/>
      <c r="CK14" s="86"/>
      <c r="CL14" s="86"/>
      <c r="CM14" s="86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  <c r="ALQ14" s="147"/>
      <c r="ALR14" s="147"/>
      <c r="ALS14" s="147"/>
      <c r="ALT14" s="147"/>
      <c r="ALU14" s="147"/>
      <c r="ALV14" s="147"/>
      <c r="ALW14" s="147"/>
      <c r="ALX14" s="147"/>
      <c r="ALY14" s="147"/>
      <c r="ALZ14" s="147"/>
      <c r="AMA14" s="147"/>
    </row>
    <row r="15" spans="1:1015">
      <c r="A15" s="175" t="s">
        <v>67</v>
      </c>
      <c r="B15" s="199">
        <v>173</v>
      </c>
      <c r="C15" s="200">
        <v>8.2869600000000005</v>
      </c>
      <c r="D15" s="52">
        <f t="shared" si="0"/>
        <v>4.7901502890173413</v>
      </c>
      <c r="E15" s="209">
        <v>179</v>
      </c>
      <c r="F15" s="200">
        <v>0.44388</v>
      </c>
      <c r="G15" s="229">
        <f t="shared" si="1"/>
        <v>0.24797765363128491</v>
      </c>
      <c r="H15" s="208">
        <v>25</v>
      </c>
      <c r="I15" s="198">
        <v>2.137E-2</v>
      </c>
      <c r="J15" s="229">
        <f t="shared" si="2"/>
        <v>8.548E-2</v>
      </c>
      <c r="K15" s="208">
        <v>617</v>
      </c>
      <c r="L15" s="200">
        <v>14.56155</v>
      </c>
      <c r="M15" s="229">
        <f t="shared" si="3"/>
        <v>2.3600567260940033</v>
      </c>
      <c r="N15" s="208">
        <v>36</v>
      </c>
      <c r="O15" s="200">
        <v>3.0000000000000001E-3</v>
      </c>
      <c r="P15" s="229">
        <f t="shared" si="4"/>
        <v>8.3333333333333332E-3</v>
      </c>
      <c r="Q15" s="229">
        <f t="shared" si="8"/>
        <v>14.564550000000001</v>
      </c>
      <c r="R15" s="208"/>
      <c r="S15" s="200"/>
      <c r="T15" s="230"/>
      <c r="U15" s="160" t="s">
        <v>67</v>
      </c>
      <c r="V15" s="175" t="s">
        <v>67</v>
      </c>
      <c r="W15" s="208"/>
      <c r="X15" s="200"/>
      <c r="Y15" s="208">
        <v>7</v>
      </c>
      <c r="Z15" s="268"/>
      <c r="AA15" s="229">
        <f t="shared" si="16"/>
        <v>0</v>
      </c>
      <c r="AB15" s="208">
        <v>333.13610999999997</v>
      </c>
      <c r="AC15" s="200">
        <v>28.309729999999998</v>
      </c>
      <c r="AD15" s="229">
        <f t="shared" si="9"/>
        <v>8.4979469802898286</v>
      </c>
      <c r="AE15" s="224"/>
      <c r="AF15" s="236"/>
      <c r="AG15" s="241"/>
      <c r="AH15" s="524"/>
      <c r="AI15" s="534"/>
      <c r="AJ15" s="535"/>
      <c r="AK15" s="527"/>
      <c r="AL15" s="236"/>
      <c r="AM15" s="355">
        <f>B15+E15+H15+K15+N15+R15+Y15+AB15+AE15+AG15</f>
        <v>1370.1361099999999</v>
      </c>
      <c r="AN15" s="353">
        <f>C15+F15+I15+L15+O15+S15+Z15+AC15+AF15+AH15+X15</f>
        <v>51.626490000000004</v>
      </c>
      <c r="AO15" s="245">
        <f t="shared" si="10"/>
        <v>3.7679825838616869</v>
      </c>
      <c r="AP15" s="56">
        <f t="shared" si="11"/>
        <v>-1318.5096199999998</v>
      </c>
      <c r="AQ15" s="154" t="s">
        <v>67</v>
      </c>
      <c r="AR15" s="175" t="s">
        <v>67</v>
      </c>
      <c r="AS15" s="255">
        <v>1638</v>
      </c>
      <c r="AT15" s="58">
        <v>80</v>
      </c>
      <c r="AU15" s="256">
        <f t="shared" si="12"/>
        <v>4.8840048840048844</v>
      </c>
      <c r="AV15" s="59"/>
      <c r="AW15" s="260"/>
      <c r="AX15" s="263"/>
      <c r="AY15" s="97"/>
      <c r="AZ15" s="187"/>
      <c r="BA15" s="266">
        <v>22</v>
      </c>
      <c r="BB15" s="267"/>
      <c r="BC15" s="208">
        <v>5.8</v>
      </c>
      <c r="BD15" s="268"/>
      <c r="BE15" s="208">
        <v>76.2</v>
      </c>
      <c r="BF15" s="271"/>
      <c r="BG15" s="279"/>
      <c r="BH15" s="280"/>
      <c r="BI15" s="75"/>
      <c r="BJ15" s="279"/>
      <c r="BK15" s="280"/>
      <c r="BL15" s="279"/>
      <c r="BM15" s="280"/>
      <c r="BN15" s="279"/>
      <c r="BO15" s="280"/>
      <c r="BP15" s="279"/>
      <c r="BQ15" s="430"/>
      <c r="BR15" s="175" t="s">
        <v>67</v>
      </c>
      <c r="BS15" s="436"/>
      <c r="BT15" s="543"/>
      <c r="BU15" s="543"/>
      <c r="BV15" s="547"/>
      <c r="BW15" s="543"/>
      <c r="BX15" s="436"/>
      <c r="BY15" s="437"/>
      <c r="BZ15" s="432">
        <f t="shared" si="5"/>
        <v>1742</v>
      </c>
      <c r="CA15" s="385">
        <f t="shared" si="13"/>
        <v>80</v>
      </c>
      <c r="CB15" s="292">
        <f t="shared" si="14"/>
        <v>3112.1361099999999</v>
      </c>
      <c r="CC15" s="293">
        <f t="shared" si="6"/>
        <v>131.62648999999999</v>
      </c>
      <c r="CD15" s="386">
        <f t="shared" si="15"/>
        <v>4.229458010433869</v>
      </c>
      <c r="CE15" s="193">
        <f t="shared" si="7"/>
        <v>-2980.5096199999998</v>
      </c>
      <c r="CF15" s="86"/>
      <c r="CG15" s="86"/>
      <c r="CH15" s="86"/>
      <c r="CI15" s="86"/>
      <c r="CJ15" s="86"/>
      <c r="CK15" s="86"/>
      <c r="CL15" s="86"/>
      <c r="CM15" s="86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  <c r="ALQ15" s="147"/>
      <c r="ALR15" s="147"/>
      <c r="ALS15" s="147"/>
      <c r="ALT15" s="147"/>
      <c r="ALU15" s="147"/>
      <c r="ALV15" s="147"/>
      <c r="ALW15" s="147"/>
      <c r="ALX15" s="147"/>
      <c r="ALY15" s="147"/>
      <c r="ALZ15" s="147"/>
      <c r="AMA15" s="147"/>
    </row>
    <row r="16" spans="1:1015">
      <c r="A16" s="175" t="s">
        <v>68</v>
      </c>
      <c r="B16" s="242">
        <v>140</v>
      </c>
      <c r="C16" s="200">
        <v>6.5373000000000001</v>
      </c>
      <c r="D16" s="52">
        <f t="shared" si="0"/>
        <v>4.6695000000000002</v>
      </c>
      <c r="E16" s="207">
        <v>20</v>
      </c>
      <c r="F16" s="198"/>
      <c r="G16" s="229">
        <f t="shared" si="1"/>
        <v>0</v>
      </c>
      <c r="H16" s="208">
        <v>41</v>
      </c>
      <c r="I16" s="200">
        <v>0.18081</v>
      </c>
      <c r="J16" s="229">
        <f t="shared" si="2"/>
        <v>0.441</v>
      </c>
      <c r="K16" s="208">
        <v>300</v>
      </c>
      <c r="L16" s="200">
        <v>10.52051</v>
      </c>
      <c r="M16" s="229">
        <f t="shared" si="3"/>
        <v>3.5068366666666662</v>
      </c>
      <c r="N16" s="208">
        <v>3</v>
      </c>
      <c r="O16" s="200"/>
      <c r="P16" s="229">
        <f t="shared" si="4"/>
        <v>0</v>
      </c>
      <c r="Q16" s="229">
        <f t="shared" si="8"/>
        <v>10.52051</v>
      </c>
      <c r="R16" s="208"/>
      <c r="S16" s="200"/>
      <c r="T16" s="230"/>
      <c r="U16" s="160" t="s">
        <v>69</v>
      </c>
      <c r="V16" s="175" t="s">
        <v>68</v>
      </c>
      <c r="W16" s="208"/>
      <c r="X16" s="200"/>
      <c r="Y16" s="208"/>
      <c r="Z16" s="268"/>
      <c r="AA16" s="229" t="e">
        <f t="shared" si="16"/>
        <v>#DIV/0!</v>
      </c>
      <c r="AB16" s="208">
        <v>402.74599999999998</v>
      </c>
      <c r="AC16" s="200">
        <v>33.665660000000003</v>
      </c>
      <c r="AD16" s="229">
        <f t="shared" si="9"/>
        <v>8.3590302572837469</v>
      </c>
      <c r="AE16" s="224"/>
      <c r="AF16" s="236"/>
      <c r="AG16" s="242"/>
      <c r="AH16" s="94"/>
      <c r="AI16" s="536"/>
      <c r="AJ16" s="537"/>
      <c r="AK16" s="528"/>
      <c r="AL16" s="200"/>
      <c r="AM16" s="355">
        <f>B16+E16+H16+K16+N16+R16+Y16+AB16+AE16+AG16+W16</f>
        <v>906.74599999999998</v>
      </c>
      <c r="AN16" s="353">
        <f t="shared" ref="AN16:AN22" si="17">C16+F16+I16+L16+O16+S16+Z16+AC16+AF16+AH16+X16+AL16</f>
        <v>50.90428</v>
      </c>
      <c r="AO16" s="245">
        <f t="shared" si="10"/>
        <v>5.613951426309022</v>
      </c>
      <c r="AP16" s="56">
        <f t="shared" si="11"/>
        <v>-855.84172000000001</v>
      </c>
      <c r="AQ16" s="154" t="s">
        <v>69</v>
      </c>
      <c r="AR16" s="175" t="s">
        <v>68</v>
      </c>
      <c r="AS16" s="255">
        <v>1729</v>
      </c>
      <c r="AT16" s="58">
        <v>85</v>
      </c>
      <c r="AU16" s="256">
        <f t="shared" si="12"/>
        <v>4.9161364950838635</v>
      </c>
      <c r="AV16" s="59"/>
      <c r="AW16" s="260"/>
      <c r="AX16" s="263">
        <v>18</v>
      </c>
      <c r="AY16" s="97"/>
      <c r="AZ16" s="187"/>
      <c r="BA16" s="266">
        <v>20</v>
      </c>
      <c r="BB16" s="267"/>
      <c r="BC16" s="208">
        <v>2.9</v>
      </c>
      <c r="BD16" s="268"/>
      <c r="BE16" s="208">
        <v>57.2</v>
      </c>
      <c r="BF16" s="271"/>
      <c r="BG16" s="279"/>
      <c r="BH16" s="280"/>
      <c r="BI16" s="75"/>
      <c r="BJ16" s="279"/>
      <c r="BK16" s="280"/>
      <c r="BL16" s="279"/>
      <c r="BM16" s="280"/>
      <c r="BN16" s="279"/>
      <c r="BO16" s="280"/>
      <c r="BP16" s="279"/>
      <c r="BQ16" s="430"/>
      <c r="BR16" s="175" t="s">
        <v>68</v>
      </c>
      <c r="BS16" s="436"/>
      <c r="BT16" s="543"/>
      <c r="BU16" s="543"/>
      <c r="BV16" s="547"/>
      <c r="BW16" s="543"/>
      <c r="BX16" s="436"/>
      <c r="BY16" s="437"/>
      <c r="BZ16" s="432">
        <f t="shared" si="5"/>
        <v>1827.1000000000001</v>
      </c>
      <c r="CA16" s="385">
        <f t="shared" si="13"/>
        <v>85</v>
      </c>
      <c r="CB16" s="292">
        <f t="shared" si="14"/>
        <v>2733.846</v>
      </c>
      <c r="CC16" s="293">
        <f t="shared" si="6"/>
        <v>135.90428</v>
      </c>
      <c r="CD16" s="386">
        <f t="shared" si="15"/>
        <v>4.9711754063689026</v>
      </c>
      <c r="CE16" s="193">
        <f t="shared" si="7"/>
        <v>-2597.9417199999998</v>
      </c>
      <c r="CF16" s="86"/>
      <c r="CG16" s="86"/>
      <c r="CH16" s="86"/>
      <c r="CI16" s="86"/>
      <c r="CJ16" s="86"/>
      <c r="CK16" s="86"/>
      <c r="CL16" s="86"/>
      <c r="CM16" s="86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  <c r="ALQ16" s="147"/>
      <c r="ALR16" s="147"/>
      <c r="ALS16" s="147"/>
      <c r="ALT16" s="147"/>
      <c r="ALU16" s="147"/>
      <c r="ALV16" s="147"/>
      <c r="ALW16" s="147"/>
      <c r="ALX16" s="147"/>
      <c r="ALY16" s="147"/>
      <c r="ALZ16" s="147"/>
      <c r="AMA16" s="147"/>
    </row>
    <row r="17" spans="1:1015">
      <c r="A17" s="175" t="s">
        <v>70</v>
      </c>
      <c r="B17" s="460">
        <v>104</v>
      </c>
      <c r="C17" s="200">
        <v>7.0027799999999996</v>
      </c>
      <c r="D17" s="52">
        <f t="shared" si="0"/>
        <v>6.7334423076923073</v>
      </c>
      <c r="E17" s="208">
        <v>10</v>
      </c>
      <c r="F17" s="200"/>
      <c r="G17" s="229"/>
      <c r="H17" s="208">
        <v>20</v>
      </c>
      <c r="I17" s="200">
        <v>0.08</v>
      </c>
      <c r="J17" s="229">
        <f t="shared" si="2"/>
        <v>0.4</v>
      </c>
      <c r="K17" s="208">
        <v>917</v>
      </c>
      <c r="L17" s="200">
        <v>12.53683</v>
      </c>
      <c r="M17" s="229">
        <f t="shared" si="3"/>
        <v>1.3671570338058887</v>
      </c>
      <c r="N17" s="208">
        <v>60</v>
      </c>
      <c r="O17" s="200">
        <v>4.9000000000000002E-2</v>
      </c>
      <c r="P17" s="229">
        <f t="shared" si="4"/>
        <v>8.1666666666666665E-2</v>
      </c>
      <c r="Q17" s="229">
        <f t="shared" si="8"/>
        <v>12.58583</v>
      </c>
      <c r="R17" s="208"/>
      <c r="S17" s="200"/>
      <c r="T17" s="230"/>
      <c r="U17" s="160" t="s">
        <v>70</v>
      </c>
      <c r="V17" s="175" t="s">
        <v>70</v>
      </c>
      <c r="W17" s="208"/>
      <c r="X17" s="200"/>
      <c r="Y17" s="208"/>
      <c r="Z17" s="268"/>
      <c r="AA17" s="229" t="e">
        <f t="shared" si="16"/>
        <v>#DIV/0!</v>
      </c>
      <c r="AB17" s="208">
        <v>904.93691000000001</v>
      </c>
      <c r="AC17" s="200">
        <v>70.774360000000001</v>
      </c>
      <c r="AD17" s="229">
        <f t="shared" si="9"/>
        <v>7.8209164879792556</v>
      </c>
      <c r="AE17" s="224"/>
      <c r="AF17" s="236"/>
      <c r="AG17" s="242"/>
      <c r="AH17" s="94"/>
      <c r="AI17" s="536"/>
      <c r="AJ17" s="537"/>
      <c r="AK17" s="528"/>
      <c r="AL17" s="200"/>
      <c r="AM17" s="355">
        <f t="shared" ref="AM17:AM22" si="18">B17+E17+H17+K17+N17+R17+Y17+AB17+AE17+AG17</f>
        <v>2015.9369099999999</v>
      </c>
      <c r="AN17" s="353">
        <f t="shared" si="17"/>
        <v>90.442970000000003</v>
      </c>
      <c r="AO17" s="245">
        <f t="shared" si="10"/>
        <v>4.4863988327888693</v>
      </c>
      <c r="AP17" s="56">
        <f t="shared" si="11"/>
        <v>-1925.4939399999998</v>
      </c>
      <c r="AQ17" s="154" t="s">
        <v>70</v>
      </c>
      <c r="AR17" s="175" t="s">
        <v>70</v>
      </c>
      <c r="AS17" s="255">
        <v>1375</v>
      </c>
      <c r="AT17" s="58">
        <v>70</v>
      </c>
      <c r="AU17" s="256">
        <f t="shared" si="12"/>
        <v>5.0909090909090908</v>
      </c>
      <c r="AV17" s="59"/>
      <c r="AW17" s="260"/>
      <c r="AX17" s="263"/>
      <c r="AY17" s="97"/>
      <c r="AZ17" s="187"/>
      <c r="BA17" s="266">
        <v>23</v>
      </c>
      <c r="BB17" s="267"/>
      <c r="BC17" s="208">
        <v>3.3</v>
      </c>
      <c r="BD17" s="268"/>
      <c r="BE17" s="208">
        <v>57.2</v>
      </c>
      <c r="BF17" s="271"/>
      <c r="BG17" s="279"/>
      <c r="BH17" s="280"/>
      <c r="BI17" s="75"/>
      <c r="BJ17" s="279">
        <v>9</v>
      </c>
      <c r="BK17" s="280"/>
      <c r="BL17" s="279"/>
      <c r="BM17" s="280"/>
      <c r="BN17" s="279"/>
      <c r="BO17" s="280"/>
      <c r="BP17" s="279"/>
      <c r="BQ17" s="430"/>
      <c r="BR17" s="175" t="s">
        <v>70</v>
      </c>
      <c r="BS17" s="436"/>
      <c r="BT17" s="543"/>
      <c r="BU17" s="543"/>
      <c r="BV17" s="547"/>
      <c r="BW17" s="543"/>
      <c r="BX17" s="436"/>
      <c r="BY17" s="437"/>
      <c r="BZ17" s="432">
        <f t="shared" si="5"/>
        <v>1467.5</v>
      </c>
      <c r="CA17" s="385">
        <f t="shared" si="13"/>
        <v>70</v>
      </c>
      <c r="CB17" s="292">
        <f t="shared" si="14"/>
        <v>3483.4369099999999</v>
      </c>
      <c r="CC17" s="293">
        <f t="shared" si="6"/>
        <v>160.44297</v>
      </c>
      <c r="CD17" s="386">
        <f t="shared" si="15"/>
        <v>4.6058813219614194</v>
      </c>
      <c r="CE17" s="193">
        <f t="shared" si="7"/>
        <v>-3322.9939399999998</v>
      </c>
      <c r="CF17" s="86"/>
      <c r="CG17" s="86"/>
      <c r="CH17" s="86"/>
      <c r="CI17" s="86"/>
      <c r="CJ17" s="86"/>
      <c r="CK17" s="86"/>
      <c r="CL17" s="86"/>
      <c r="CM17" s="86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  <c r="ALQ17" s="147"/>
      <c r="ALR17" s="147"/>
      <c r="ALS17" s="147"/>
      <c r="ALT17" s="147"/>
      <c r="ALU17" s="147"/>
      <c r="ALV17" s="147"/>
      <c r="ALW17" s="147"/>
      <c r="ALX17" s="147"/>
      <c r="ALY17" s="147"/>
      <c r="ALZ17" s="147"/>
      <c r="AMA17" s="147"/>
    </row>
    <row r="18" spans="1:1015">
      <c r="A18" s="175" t="s">
        <v>71</v>
      </c>
      <c r="B18" s="199">
        <v>200</v>
      </c>
      <c r="C18" s="200">
        <v>3.39195</v>
      </c>
      <c r="D18" s="52">
        <f t="shared" si="0"/>
        <v>1.695975</v>
      </c>
      <c r="E18" s="208">
        <v>10</v>
      </c>
      <c r="F18" s="200">
        <v>0.54766000000000004</v>
      </c>
      <c r="G18" s="229">
        <f t="shared" ref="G18:G22" si="19">F18/E18*100</f>
        <v>5.4766000000000004</v>
      </c>
      <c r="H18" s="208">
        <v>40</v>
      </c>
      <c r="I18" s="200"/>
      <c r="J18" s="229">
        <f t="shared" si="2"/>
        <v>0</v>
      </c>
      <c r="K18" s="208">
        <v>201</v>
      </c>
      <c r="L18" s="200">
        <v>13.4725</v>
      </c>
      <c r="M18" s="229">
        <f t="shared" si="3"/>
        <v>6.7027363184079602</v>
      </c>
      <c r="N18" s="208">
        <v>10</v>
      </c>
      <c r="O18" s="200"/>
      <c r="P18" s="229">
        <f t="shared" si="4"/>
        <v>0</v>
      </c>
      <c r="Q18" s="229">
        <f t="shared" si="8"/>
        <v>13.4725</v>
      </c>
      <c r="R18" s="208"/>
      <c r="S18" s="200"/>
      <c r="T18" s="230"/>
      <c r="U18" s="160" t="s">
        <v>71</v>
      </c>
      <c r="V18" s="175" t="s">
        <v>71</v>
      </c>
      <c r="W18" s="208"/>
      <c r="X18" s="200"/>
      <c r="Y18" s="208">
        <v>19</v>
      </c>
      <c r="Z18" s="268"/>
      <c r="AA18" s="229">
        <f t="shared" si="16"/>
        <v>0</v>
      </c>
      <c r="AB18" s="208">
        <v>233.69248999999999</v>
      </c>
      <c r="AC18" s="200">
        <v>15.685140000000001</v>
      </c>
      <c r="AD18" s="229">
        <f t="shared" si="9"/>
        <v>6.7118716566373191</v>
      </c>
      <c r="AE18" s="224"/>
      <c r="AF18" s="236"/>
      <c r="AG18" s="242"/>
      <c r="AH18" s="94"/>
      <c r="AI18" s="536"/>
      <c r="AJ18" s="537"/>
      <c r="AK18" s="528"/>
      <c r="AL18" s="200"/>
      <c r="AM18" s="355">
        <f t="shared" si="18"/>
        <v>713.69249000000002</v>
      </c>
      <c r="AN18" s="353">
        <f t="shared" si="17"/>
        <v>33.097250000000003</v>
      </c>
      <c r="AO18" s="245">
        <f t="shared" si="10"/>
        <v>4.6374664808368662</v>
      </c>
      <c r="AP18" s="56">
        <f t="shared" si="11"/>
        <v>-680.59523999999999</v>
      </c>
      <c r="AQ18" s="154" t="s">
        <v>71</v>
      </c>
      <c r="AR18" s="175" t="s">
        <v>71</v>
      </c>
      <c r="AS18" s="255">
        <v>1809</v>
      </c>
      <c r="AT18" s="58">
        <v>90</v>
      </c>
      <c r="AU18" s="256">
        <f t="shared" si="12"/>
        <v>4.9751243781094532</v>
      </c>
      <c r="AV18" s="59"/>
      <c r="AW18" s="260"/>
      <c r="AX18" s="263">
        <v>40</v>
      </c>
      <c r="AY18" s="97"/>
      <c r="AZ18" s="187"/>
      <c r="BA18" s="266">
        <v>19</v>
      </c>
      <c r="BB18" s="267"/>
      <c r="BC18" s="208">
        <v>1.8</v>
      </c>
      <c r="BD18" s="268"/>
      <c r="BE18" s="208">
        <v>57.2</v>
      </c>
      <c r="BF18" s="271"/>
      <c r="BG18" s="279"/>
      <c r="BH18" s="280"/>
      <c r="BI18" s="75"/>
      <c r="BJ18" s="279"/>
      <c r="BK18" s="280"/>
      <c r="BL18" s="279"/>
      <c r="BM18" s="280"/>
      <c r="BN18" s="279"/>
      <c r="BO18" s="280"/>
      <c r="BP18" s="279"/>
      <c r="BQ18" s="430"/>
      <c r="BR18" s="175" t="s">
        <v>71</v>
      </c>
      <c r="BS18" s="436"/>
      <c r="BT18" s="543"/>
      <c r="BU18" s="543"/>
      <c r="BV18" s="547"/>
      <c r="BW18" s="543"/>
      <c r="BX18" s="436"/>
      <c r="BY18" s="437"/>
      <c r="BZ18" s="432">
        <f t="shared" si="5"/>
        <v>1927</v>
      </c>
      <c r="CA18" s="385">
        <f t="shared" si="13"/>
        <v>90</v>
      </c>
      <c r="CB18" s="292">
        <f t="shared" si="14"/>
        <v>2640.6924899999999</v>
      </c>
      <c r="CC18" s="293">
        <f t="shared" si="6"/>
        <v>123.09725</v>
      </c>
      <c r="CD18" s="386">
        <f t="shared" si="15"/>
        <v>4.661551864374788</v>
      </c>
      <c r="CE18" s="193">
        <f t="shared" si="7"/>
        <v>-2517.5952400000001</v>
      </c>
      <c r="CF18" s="86"/>
      <c r="CG18" s="86"/>
      <c r="CH18" s="86"/>
      <c r="CI18" s="86"/>
      <c r="CJ18" s="86"/>
      <c r="CK18" s="86"/>
      <c r="CL18" s="86"/>
      <c r="CM18" s="86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  <c r="ALQ18" s="147"/>
      <c r="ALR18" s="147"/>
      <c r="ALS18" s="147"/>
      <c r="ALT18" s="147"/>
      <c r="ALU18" s="147"/>
      <c r="ALV18" s="147"/>
      <c r="ALW18" s="147"/>
      <c r="ALX18" s="147"/>
      <c r="ALY18" s="147"/>
      <c r="ALZ18" s="147"/>
      <c r="AMA18" s="147"/>
    </row>
    <row r="19" spans="1:1015">
      <c r="A19" s="175" t="s">
        <v>72</v>
      </c>
      <c r="B19" s="199">
        <v>405</v>
      </c>
      <c r="C19" s="200">
        <v>22.696010000000001</v>
      </c>
      <c r="D19" s="52">
        <f t="shared" si="0"/>
        <v>5.6039530864197538</v>
      </c>
      <c r="E19" s="208">
        <v>21</v>
      </c>
      <c r="F19" s="200"/>
      <c r="G19" s="229">
        <f t="shared" si="19"/>
        <v>0</v>
      </c>
      <c r="H19" s="208">
        <v>45</v>
      </c>
      <c r="I19" s="200">
        <v>1.6070000000000001E-2</v>
      </c>
      <c r="J19" s="229">
        <f t="shared" si="2"/>
        <v>3.571111111111111E-2</v>
      </c>
      <c r="K19" s="496">
        <v>466</v>
      </c>
      <c r="L19" s="200">
        <v>4.8640100000000004</v>
      </c>
      <c r="M19" s="229">
        <f t="shared" si="3"/>
        <v>1.0437789699570816</v>
      </c>
      <c r="N19" s="208">
        <v>2</v>
      </c>
      <c r="O19" s="200">
        <v>3.0000000000000001E-3</v>
      </c>
      <c r="P19" s="229">
        <f t="shared" si="4"/>
        <v>0.15</v>
      </c>
      <c r="Q19" s="229">
        <f t="shared" si="8"/>
        <v>4.8670100000000005</v>
      </c>
      <c r="R19" s="208"/>
      <c r="S19" s="200"/>
      <c r="T19" s="229"/>
      <c r="U19" s="160" t="s">
        <v>72</v>
      </c>
      <c r="V19" s="175" t="s">
        <v>72</v>
      </c>
      <c r="W19" s="208"/>
      <c r="X19" s="200"/>
      <c r="Y19" s="208"/>
      <c r="Z19" s="268"/>
      <c r="AA19" s="229" t="e">
        <f t="shared" si="16"/>
        <v>#DIV/0!</v>
      </c>
      <c r="AB19" s="208">
        <v>298.33085</v>
      </c>
      <c r="AC19" s="200">
        <v>13.772309999999999</v>
      </c>
      <c r="AD19" s="229">
        <f t="shared" si="9"/>
        <v>4.6164551872526758</v>
      </c>
      <c r="AE19" s="224"/>
      <c r="AF19" s="236"/>
      <c r="AG19" s="242"/>
      <c r="AH19" s="94"/>
      <c r="AI19" s="536"/>
      <c r="AJ19" s="537"/>
      <c r="AK19" s="528"/>
      <c r="AL19" s="200"/>
      <c r="AM19" s="355">
        <f t="shared" si="18"/>
        <v>1237.3308500000001</v>
      </c>
      <c r="AN19" s="353">
        <f t="shared" si="17"/>
        <v>41.351399999999998</v>
      </c>
      <c r="AO19" s="245">
        <f t="shared" si="10"/>
        <v>3.3419840780661048</v>
      </c>
      <c r="AP19" s="56">
        <f t="shared" si="11"/>
        <v>-1195.97945</v>
      </c>
      <c r="AQ19" s="154" t="s">
        <v>72</v>
      </c>
      <c r="AR19" s="175" t="s">
        <v>72</v>
      </c>
      <c r="AS19" s="255">
        <v>1346</v>
      </c>
      <c r="AT19" s="58">
        <v>70</v>
      </c>
      <c r="AU19" s="256">
        <f t="shared" si="12"/>
        <v>5.2005943536404162</v>
      </c>
      <c r="AV19" s="59"/>
      <c r="AW19" s="260"/>
      <c r="AX19" s="263"/>
      <c r="AY19" s="97"/>
      <c r="AZ19" s="187"/>
      <c r="BA19" s="266">
        <v>19</v>
      </c>
      <c r="BB19" s="267"/>
      <c r="BC19" s="208">
        <v>3.6</v>
      </c>
      <c r="BD19" s="268"/>
      <c r="BE19" s="208">
        <v>57.2</v>
      </c>
      <c r="BF19" s="271"/>
      <c r="BG19" s="279"/>
      <c r="BH19" s="280"/>
      <c r="BI19" s="75"/>
      <c r="BJ19" s="279"/>
      <c r="BK19" s="280"/>
      <c r="BL19" s="279"/>
      <c r="BM19" s="280"/>
      <c r="BN19" s="279"/>
      <c r="BO19" s="280"/>
      <c r="BP19" s="279"/>
      <c r="BQ19" s="430"/>
      <c r="BR19" s="175" t="s">
        <v>72</v>
      </c>
      <c r="BS19" s="436"/>
      <c r="BT19" s="543"/>
      <c r="BU19" s="543"/>
      <c r="BV19" s="547"/>
      <c r="BW19" s="543"/>
      <c r="BX19" s="436"/>
      <c r="BY19" s="437"/>
      <c r="BZ19" s="432">
        <f t="shared" si="5"/>
        <v>1425.8</v>
      </c>
      <c r="CA19" s="385">
        <f t="shared" si="13"/>
        <v>70</v>
      </c>
      <c r="CB19" s="292">
        <f t="shared" si="14"/>
        <v>2663.13085</v>
      </c>
      <c r="CC19" s="293">
        <f t="shared" si="6"/>
        <v>111.3514</v>
      </c>
      <c r="CD19" s="386">
        <f t="shared" si="15"/>
        <v>4.1812215122662861</v>
      </c>
      <c r="CE19" s="193">
        <f t="shared" si="7"/>
        <v>-2551.77945</v>
      </c>
      <c r="CF19" s="86"/>
      <c r="CG19" s="86"/>
      <c r="CH19" s="86"/>
      <c r="CI19" s="86"/>
      <c r="CJ19" s="86"/>
      <c r="CK19" s="86"/>
      <c r="CL19" s="86"/>
      <c r="CM19" s="86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  <c r="ALN19" s="147"/>
      <c r="ALO19" s="147"/>
      <c r="ALP19" s="147"/>
      <c r="ALQ19" s="147"/>
      <c r="ALR19" s="147"/>
      <c r="ALS19" s="147"/>
      <c r="ALT19" s="147"/>
      <c r="ALU19" s="147"/>
      <c r="ALV19" s="147"/>
      <c r="ALW19" s="147"/>
      <c r="ALX19" s="147"/>
      <c r="ALY19" s="147"/>
      <c r="ALZ19" s="147"/>
      <c r="AMA19" s="147"/>
    </row>
    <row r="20" spans="1:1015">
      <c r="A20" s="175" t="s">
        <v>73</v>
      </c>
      <c r="B20" s="199">
        <v>260</v>
      </c>
      <c r="C20" s="200">
        <v>12.17892</v>
      </c>
      <c r="D20" s="52">
        <f t="shared" si="0"/>
        <v>4.6842000000000006</v>
      </c>
      <c r="E20" s="208">
        <v>35</v>
      </c>
      <c r="F20" s="200"/>
      <c r="G20" s="229">
        <f t="shared" si="19"/>
        <v>0</v>
      </c>
      <c r="H20" s="208">
        <v>54</v>
      </c>
      <c r="I20" s="200">
        <v>1.37059</v>
      </c>
      <c r="J20" s="229">
        <f t="shared" si="2"/>
        <v>2.5381296296296294</v>
      </c>
      <c r="K20" s="208">
        <v>794</v>
      </c>
      <c r="L20" s="200">
        <v>8.2465799999999998</v>
      </c>
      <c r="M20" s="229">
        <f t="shared" si="3"/>
        <v>1.0386120906801009</v>
      </c>
      <c r="N20" s="208">
        <v>53</v>
      </c>
      <c r="O20" s="200"/>
      <c r="P20" s="229">
        <f t="shared" si="4"/>
        <v>0</v>
      </c>
      <c r="Q20" s="229">
        <f t="shared" si="8"/>
        <v>8.2465799999999998</v>
      </c>
      <c r="R20" s="208"/>
      <c r="S20" s="200"/>
      <c r="T20" s="230"/>
      <c r="U20" s="160" t="s">
        <v>73</v>
      </c>
      <c r="V20" s="175" t="s">
        <v>73</v>
      </c>
      <c r="W20" s="208"/>
      <c r="X20" s="200"/>
      <c r="Y20" s="208"/>
      <c r="Z20" s="268"/>
      <c r="AA20" s="229"/>
      <c r="AB20" s="208">
        <v>1049.1301599999999</v>
      </c>
      <c r="AC20" s="200">
        <v>53.176409999999997</v>
      </c>
      <c r="AD20" s="229">
        <f t="shared" si="9"/>
        <v>5.0686189404754129</v>
      </c>
      <c r="AE20" s="224"/>
      <c r="AF20" s="236"/>
      <c r="AG20" s="242"/>
      <c r="AH20" s="94"/>
      <c r="AI20" s="536"/>
      <c r="AJ20" s="537"/>
      <c r="AK20" s="528"/>
      <c r="AL20" s="200"/>
      <c r="AM20" s="355">
        <f t="shared" si="18"/>
        <v>2245.1301599999997</v>
      </c>
      <c r="AN20" s="353">
        <f t="shared" si="17"/>
        <v>74.972499999999997</v>
      </c>
      <c r="AO20" s="245">
        <f t="shared" si="10"/>
        <v>3.3393386867156072</v>
      </c>
      <c r="AP20" s="56">
        <f t="shared" si="11"/>
        <v>-2170.1576599999999</v>
      </c>
      <c r="AQ20" s="154" t="s">
        <v>73</v>
      </c>
      <c r="AR20" s="175" t="s">
        <v>73</v>
      </c>
      <c r="AS20" s="255">
        <v>2958</v>
      </c>
      <c r="AT20" s="58">
        <v>150</v>
      </c>
      <c r="AU20" s="256">
        <f t="shared" si="12"/>
        <v>5.0709939148073024</v>
      </c>
      <c r="AV20" s="59"/>
      <c r="AW20" s="260"/>
      <c r="AX20" s="263">
        <v>18</v>
      </c>
      <c r="AY20" s="97"/>
      <c r="AZ20" s="187"/>
      <c r="BA20" s="266">
        <v>45</v>
      </c>
      <c r="BB20" s="267"/>
      <c r="BC20" s="208">
        <v>9.3000000000000007</v>
      </c>
      <c r="BD20" s="268"/>
      <c r="BE20" s="208">
        <v>152.4</v>
      </c>
      <c r="BF20" s="271"/>
      <c r="BG20" s="279"/>
      <c r="BH20" s="280"/>
      <c r="BI20" s="75"/>
      <c r="BJ20" s="279"/>
      <c r="BK20" s="280"/>
      <c r="BL20" s="279"/>
      <c r="BM20" s="280"/>
      <c r="BN20" s="279"/>
      <c r="BO20" s="280"/>
      <c r="BP20" s="279"/>
      <c r="BQ20" s="430"/>
      <c r="BR20" s="175" t="s">
        <v>73</v>
      </c>
      <c r="BS20" s="436"/>
      <c r="BT20" s="543"/>
      <c r="BU20" s="543"/>
      <c r="BV20" s="547"/>
      <c r="BW20" s="543"/>
      <c r="BX20" s="436"/>
      <c r="BY20" s="437"/>
      <c r="BZ20" s="432">
        <f t="shared" si="5"/>
        <v>3182.7000000000003</v>
      </c>
      <c r="CA20" s="385">
        <f t="shared" si="13"/>
        <v>150</v>
      </c>
      <c r="CB20" s="292">
        <f t="shared" si="14"/>
        <v>5427.8301599999995</v>
      </c>
      <c r="CC20" s="293">
        <f t="shared" si="6"/>
        <v>224.9725</v>
      </c>
      <c r="CD20" s="386">
        <f t="shared" si="15"/>
        <v>4.144796232902026</v>
      </c>
      <c r="CE20" s="193">
        <f t="shared" si="7"/>
        <v>-5202.8576599999997</v>
      </c>
      <c r="CF20" s="86"/>
      <c r="CG20" s="86"/>
      <c r="CH20" s="86"/>
      <c r="CI20" s="86"/>
      <c r="CJ20" s="86"/>
      <c r="CK20" s="86"/>
      <c r="CL20" s="86"/>
      <c r="CM20" s="86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  <c r="ALN20" s="147"/>
      <c r="ALO20" s="147"/>
      <c r="ALP20" s="147"/>
      <c r="ALQ20" s="147"/>
      <c r="ALR20" s="147"/>
      <c r="ALS20" s="147"/>
      <c r="ALT20" s="147"/>
      <c r="ALU20" s="147"/>
      <c r="ALV20" s="147"/>
      <c r="ALW20" s="147"/>
      <c r="ALX20" s="147"/>
      <c r="ALY20" s="147"/>
      <c r="ALZ20" s="147"/>
      <c r="AMA20" s="147"/>
    </row>
    <row r="21" spans="1:1015">
      <c r="A21" s="175" t="s">
        <v>74</v>
      </c>
      <c r="B21" s="199">
        <v>77</v>
      </c>
      <c r="C21" s="200">
        <v>6.0904400000000001</v>
      </c>
      <c r="D21" s="52">
        <f t="shared" si="0"/>
        <v>7.9096623376623381</v>
      </c>
      <c r="E21" s="208">
        <v>60</v>
      </c>
      <c r="F21" s="200"/>
      <c r="G21" s="229">
        <f t="shared" si="19"/>
        <v>0</v>
      </c>
      <c r="H21" s="208">
        <v>10</v>
      </c>
      <c r="I21" s="200">
        <v>0.11635</v>
      </c>
      <c r="J21" s="229">
        <f t="shared" si="2"/>
        <v>1.1635</v>
      </c>
      <c r="K21" s="208">
        <v>170</v>
      </c>
      <c r="L21" s="200">
        <v>3.4135</v>
      </c>
      <c r="M21" s="229">
        <f t="shared" si="3"/>
        <v>2.0079411764705886</v>
      </c>
      <c r="N21" s="208">
        <v>80</v>
      </c>
      <c r="O21" s="200"/>
      <c r="P21" s="229">
        <f t="shared" si="4"/>
        <v>0</v>
      </c>
      <c r="Q21" s="229">
        <f t="shared" si="8"/>
        <v>3.4135</v>
      </c>
      <c r="R21" s="208"/>
      <c r="S21" s="200"/>
      <c r="T21" s="230"/>
      <c r="U21" s="160" t="s">
        <v>74</v>
      </c>
      <c r="V21" s="175" t="s">
        <v>74</v>
      </c>
      <c r="W21" s="208"/>
      <c r="X21" s="200"/>
      <c r="Y21" s="208">
        <v>2</v>
      </c>
      <c r="Z21" s="268"/>
      <c r="AA21" s="229">
        <f t="shared" si="16"/>
        <v>0</v>
      </c>
      <c r="AB21" s="208">
        <v>183.97069999999999</v>
      </c>
      <c r="AC21" s="200">
        <v>14.537419999999999</v>
      </c>
      <c r="AD21" s="229">
        <f t="shared" si="9"/>
        <v>7.9020300515245081</v>
      </c>
      <c r="AE21" s="224"/>
      <c r="AF21" s="236"/>
      <c r="AG21" s="242"/>
      <c r="AH21" s="94"/>
      <c r="AI21" s="536"/>
      <c r="AJ21" s="537"/>
      <c r="AK21" s="528"/>
      <c r="AL21" s="200"/>
      <c r="AM21" s="355">
        <f t="shared" si="18"/>
        <v>582.97069999999997</v>
      </c>
      <c r="AN21" s="353">
        <f t="shared" si="17"/>
        <v>24.157710000000002</v>
      </c>
      <c r="AO21" s="245">
        <f t="shared" si="10"/>
        <v>4.1438977979510812</v>
      </c>
      <c r="AP21" s="56">
        <f t="shared" si="11"/>
        <v>-558.81299000000001</v>
      </c>
      <c r="AQ21" s="154" t="s">
        <v>74</v>
      </c>
      <c r="AR21" s="175" t="s">
        <v>74</v>
      </c>
      <c r="AS21" s="255">
        <v>896</v>
      </c>
      <c r="AT21" s="58">
        <v>50</v>
      </c>
      <c r="AU21" s="256">
        <f t="shared" si="12"/>
        <v>5.5803571428571432</v>
      </c>
      <c r="AV21" s="59"/>
      <c r="AW21" s="260"/>
      <c r="AX21" s="263">
        <v>10</v>
      </c>
      <c r="AY21" s="97"/>
      <c r="AZ21" s="187"/>
      <c r="BA21" s="266">
        <v>11</v>
      </c>
      <c r="BB21" s="267"/>
      <c r="BC21" s="208">
        <v>2.8</v>
      </c>
      <c r="BD21" s="268"/>
      <c r="BE21" s="208">
        <v>38.1</v>
      </c>
      <c r="BF21" s="271"/>
      <c r="BG21" s="279"/>
      <c r="BH21" s="280"/>
      <c r="BI21" s="75"/>
      <c r="BJ21" s="279"/>
      <c r="BK21" s="280"/>
      <c r="BL21" s="279"/>
      <c r="BM21" s="280"/>
      <c r="BN21" s="279"/>
      <c r="BO21" s="280"/>
      <c r="BP21" s="279"/>
      <c r="BQ21" s="430"/>
      <c r="BR21" s="175" t="s">
        <v>74</v>
      </c>
      <c r="BS21" s="436"/>
      <c r="BT21" s="543"/>
      <c r="BU21" s="543"/>
      <c r="BV21" s="547"/>
      <c r="BW21" s="543"/>
      <c r="BX21" s="436"/>
      <c r="BY21" s="437"/>
      <c r="BZ21" s="432">
        <f t="shared" si="5"/>
        <v>957.9</v>
      </c>
      <c r="CA21" s="385">
        <f>AT21+AY21+BB21+BD21+BF21+BH21+BK21+BM21+BO21+BQ21+BT21+BY21</f>
        <v>50</v>
      </c>
      <c r="CB21" s="292">
        <f t="shared" si="14"/>
        <v>1540.8706999999999</v>
      </c>
      <c r="CC21" s="293">
        <f t="shared" si="6"/>
        <v>74.157710000000009</v>
      </c>
      <c r="CD21" s="386">
        <f t="shared" si="15"/>
        <v>4.8127146554217699</v>
      </c>
      <c r="CE21" s="193">
        <f t="shared" si="7"/>
        <v>-1466.71299</v>
      </c>
      <c r="CF21" s="86"/>
      <c r="CG21" s="86"/>
      <c r="CH21" s="86"/>
      <c r="CI21" s="86"/>
      <c r="CJ21" s="86"/>
      <c r="CK21" s="86"/>
      <c r="CL21" s="86"/>
      <c r="CM21" s="86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  <c r="ALN21" s="147"/>
      <c r="ALO21" s="147"/>
      <c r="ALP21" s="147"/>
      <c r="ALQ21" s="147"/>
      <c r="ALR21" s="147"/>
      <c r="ALS21" s="147"/>
      <c r="ALT21" s="147"/>
      <c r="ALU21" s="147"/>
      <c r="ALV21" s="147"/>
      <c r="ALW21" s="147"/>
      <c r="ALX21" s="147"/>
      <c r="ALY21" s="147"/>
      <c r="ALZ21" s="147"/>
      <c r="AMA21" s="147"/>
    </row>
    <row r="22" spans="1:1015" ht="12" thickBot="1">
      <c r="A22" s="178" t="s">
        <v>75</v>
      </c>
      <c r="B22" s="201">
        <v>125</v>
      </c>
      <c r="C22" s="202">
        <v>4.5055500000000004</v>
      </c>
      <c r="D22" s="391">
        <f t="shared" si="0"/>
        <v>3.6044400000000003</v>
      </c>
      <c r="E22" s="210">
        <v>26</v>
      </c>
      <c r="F22" s="202"/>
      <c r="G22" s="356">
        <f t="shared" si="19"/>
        <v>0</v>
      </c>
      <c r="H22" s="210">
        <v>77</v>
      </c>
      <c r="I22" s="202">
        <v>1.14E-3</v>
      </c>
      <c r="J22" s="356">
        <f t="shared" si="2"/>
        <v>1.4805194805194803E-3</v>
      </c>
      <c r="K22" s="216">
        <v>477</v>
      </c>
      <c r="L22" s="348">
        <v>11.88654</v>
      </c>
      <c r="M22" s="356">
        <f t="shared" si="3"/>
        <v>2.4919371069182392</v>
      </c>
      <c r="N22" s="216">
        <v>5</v>
      </c>
      <c r="O22" s="348"/>
      <c r="P22" s="356">
        <f t="shared" si="4"/>
        <v>0</v>
      </c>
      <c r="Q22" s="356">
        <f t="shared" si="8"/>
        <v>11.88654</v>
      </c>
      <c r="R22" s="216"/>
      <c r="S22" s="349"/>
      <c r="T22" s="392"/>
      <c r="U22" s="163" t="s">
        <v>75</v>
      </c>
      <c r="V22" s="178" t="s">
        <v>75</v>
      </c>
      <c r="W22" s="216"/>
      <c r="X22" s="349"/>
      <c r="Y22" s="232"/>
      <c r="Z22" s="351"/>
      <c r="AA22" s="229" t="e">
        <f t="shared" si="16"/>
        <v>#DIV/0!</v>
      </c>
      <c r="AB22" s="232">
        <v>288.38648999999998</v>
      </c>
      <c r="AC22" s="349">
        <v>19.128219999999999</v>
      </c>
      <c r="AD22" s="356">
        <f t="shared" si="9"/>
        <v>6.632841919883278</v>
      </c>
      <c r="AE22" s="237"/>
      <c r="AF22" s="238"/>
      <c r="AG22" s="393"/>
      <c r="AH22" s="525"/>
      <c r="AI22" s="538"/>
      <c r="AJ22" s="539"/>
      <c r="AK22" s="529"/>
      <c r="AL22" s="348"/>
      <c r="AM22" s="394">
        <f t="shared" si="18"/>
        <v>998.38648999999998</v>
      </c>
      <c r="AN22" s="353">
        <f t="shared" si="17"/>
        <v>35.521450000000002</v>
      </c>
      <c r="AO22" s="468">
        <f t="shared" si="10"/>
        <v>3.5578856841302011</v>
      </c>
      <c r="AP22" s="95">
        <f t="shared" si="11"/>
        <v>-962.86504000000002</v>
      </c>
      <c r="AQ22" s="395" t="s">
        <v>75</v>
      </c>
      <c r="AR22" s="178" t="s">
        <v>75</v>
      </c>
      <c r="AS22" s="257">
        <v>1589</v>
      </c>
      <c r="AT22" s="122">
        <v>80</v>
      </c>
      <c r="AU22" s="396">
        <f t="shared" si="12"/>
        <v>5.0346129641283826</v>
      </c>
      <c r="AV22" s="397"/>
      <c r="AW22" s="398"/>
      <c r="AX22" s="264">
        <v>17</v>
      </c>
      <c r="AY22" s="126"/>
      <c r="AZ22" s="399"/>
      <c r="BA22" s="400">
        <v>19</v>
      </c>
      <c r="BB22" s="401"/>
      <c r="BC22" s="210">
        <v>2.8</v>
      </c>
      <c r="BD22" s="269"/>
      <c r="BE22" s="210">
        <v>57.2</v>
      </c>
      <c r="BF22" s="269"/>
      <c r="BG22" s="275"/>
      <c r="BH22" s="276"/>
      <c r="BI22" s="101"/>
      <c r="BJ22" s="275"/>
      <c r="BK22" s="276"/>
      <c r="BL22" s="275"/>
      <c r="BM22" s="276"/>
      <c r="BN22" s="275"/>
      <c r="BO22" s="276"/>
      <c r="BP22" s="275"/>
      <c r="BQ22" s="431"/>
      <c r="BR22" s="178" t="s">
        <v>75</v>
      </c>
      <c r="BS22" s="441"/>
      <c r="BT22" s="544"/>
      <c r="BU22" s="544">
        <v>91</v>
      </c>
      <c r="BV22" s="548"/>
      <c r="BW22" s="544"/>
      <c r="BX22" s="552"/>
      <c r="BY22" s="553"/>
      <c r="BZ22" s="432">
        <f>AS22+AX22+BA22+BC22+BE22+BG22+BL22+BN22+BP22+BS22+BJ22+BV22+BX22+BU22</f>
        <v>1776</v>
      </c>
      <c r="CA22" s="385">
        <f>AT22+AY22+BB22+BD22+BF22+BH22+BK22+BM22+BO22+BQ22+BT22</f>
        <v>80</v>
      </c>
      <c r="CB22" s="402">
        <f t="shared" si="14"/>
        <v>2774.3864899999999</v>
      </c>
      <c r="CC22" s="403">
        <f t="shared" si="6"/>
        <v>115.52145</v>
      </c>
      <c r="CD22" s="498">
        <f t="shared" si="15"/>
        <v>4.1638556998596119</v>
      </c>
      <c r="CE22" s="404">
        <f t="shared" si="7"/>
        <v>-2658.8650399999997</v>
      </c>
      <c r="CF22" s="86"/>
      <c r="CG22" s="86"/>
      <c r="CH22" s="86"/>
      <c r="CI22" s="86"/>
      <c r="CJ22" s="86"/>
      <c r="CK22" s="86"/>
      <c r="CL22" s="86"/>
      <c r="CM22" s="86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  <c r="ALN22" s="147"/>
      <c r="ALO22" s="147"/>
      <c r="ALP22" s="147"/>
      <c r="ALQ22" s="147"/>
      <c r="ALR22" s="147"/>
      <c r="ALS22" s="147"/>
      <c r="ALT22" s="147"/>
      <c r="ALU22" s="147"/>
      <c r="ALV22" s="147"/>
      <c r="ALW22" s="147"/>
      <c r="ALX22" s="147"/>
      <c r="ALY22" s="147"/>
      <c r="ALZ22" s="147"/>
      <c r="AMA22" s="147"/>
    </row>
    <row r="23" spans="1:1015" ht="12" thickBot="1">
      <c r="A23" s="405" t="s">
        <v>16</v>
      </c>
      <c r="B23" s="406">
        <f>SUM(B9:B22)</f>
        <v>10461</v>
      </c>
      <c r="C23" s="406">
        <f>SUM(C9:C22)</f>
        <v>573.59654999999987</v>
      </c>
      <c r="D23" s="408">
        <f t="shared" si="0"/>
        <v>5.4831904215658147</v>
      </c>
      <c r="E23" s="409">
        <f>SUM(E9:E22)</f>
        <v>967</v>
      </c>
      <c r="F23" s="407">
        <f>SUM(F9:F22)</f>
        <v>0.99154000000000009</v>
      </c>
      <c r="G23" s="410">
        <f>F23/E23*100</f>
        <v>0.10253774560496381</v>
      </c>
      <c r="H23" s="411">
        <f>SUM(H9:H22)</f>
        <v>1029</v>
      </c>
      <c r="I23" s="407">
        <f>SUM(I9:I22)</f>
        <v>16.23734</v>
      </c>
      <c r="J23" s="410">
        <f t="shared" si="2"/>
        <v>1.5779727891156461</v>
      </c>
      <c r="K23" s="409">
        <f>SUM(K9:K22)</f>
        <v>6694</v>
      </c>
      <c r="L23" s="407">
        <f>SUM(L9:L22)</f>
        <v>187.51747999999998</v>
      </c>
      <c r="M23" s="410">
        <f t="shared" si="3"/>
        <v>2.8012769644457718</v>
      </c>
      <c r="N23" s="409">
        <f>SUM(N9:N22)</f>
        <v>1032</v>
      </c>
      <c r="O23" s="407">
        <f>SUM(O9:O22)</f>
        <v>119.056</v>
      </c>
      <c r="P23" s="410">
        <f t="shared" si="4"/>
        <v>11.536434108527132</v>
      </c>
      <c r="Q23" s="452">
        <f t="shared" si="8"/>
        <v>306.57347999999996</v>
      </c>
      <c r="R23" s="406">
        <f>SUM(R9:R22)</f>
        <v>4098.4329799999996</v>
      </c>
      <c r="S23" s="407">
        <f>SUM(S9:S22)</f>
        <v>902.80087000000003</v>
      </c>
      <c r="T23" s="410"/>
      <c r="U23" s="412">
        <f>SUM(U9:U22)</f>
        <v>0</v>
      </c>
      <c r="V23" s="405" t="s">
        <v>16</v>
      </c>
      <c r="W23" s="406">
        <f>SUM(W9:W22)</f>
        <v>0</v>
      </c>
      <c r="X23" s="407">
        <f>SUM(X9:X22)</f>
        <v>0</v>
      </c>
      <c r="Y23" s="409">
        <f>SUM(Y9:Y22)</f>
        <v>33</v>
      </c>
      <c r="Z23" s="407">
        <f>SUM(Z9:Z22)</f>
        <v>0.8</v>
      </c>
      <c r="AA23" s="410">
        <f>Z23/Y23*100</f>
        <v>2.4242424242424243</v>
      </c>
      <c r="AB23" s="406">
        <f>SUM(AB9:AB22)</f>
        <v>9260.8263400000014</v>
      </c>
      <c r="AC23" s="407">
        <f>SUM(AC9:AC22)</f>
        <v>593.35699</v>
      </c>
      <c r="AD23" s="410">
        <f t="shared" si="9"/>
        <v>6.407171112119137</v>
      </c>
      <c r="AE23" s="411">
        <f t="shared" ref="AE23:AN23" si="20">SUM(AE9:AE22)</f>
        <v>0</v>
      </c>
      <c r="AF23" s="413">
        <f t="shared" si="20"/>
        <v>0</v>
      </c>
      <c r="AG23" s="420">
        <f t="shared" si="20"/>
        <v>0</v>
      </c>
      <c r="AH23" s="407">
        <f t="shared" si="20"/>
        <v>0</v>
      </c>
      <c r="AI23" s="414">
        <f t="shared" si="20"/>
        <v>0</v>
      </c>
      <c r="AJ23" s="407">
        <f t="shared" si="20"/>
        <v>0</v>
      </c>
      <c r="AK23" s="420">
        <f t="shared" si="20"/>
        <v>0</v>
      </c>
      <c r="AL23" s="407">
        <f t="shared" si="20"/>
        <v>0</v>
      </c>
      <c r="AM23" s="415">
        <f t="shared" si="20"/>
        <v>33575.259320000005</v>
      </c>
      <c r="AN23" s="416">
        <f t="shared" si="20"/>
        <v>2394.3567700000003</v>
      </c>
      <c r="AO23" s="469">
        <f t="shared" si="10"/>
        <v>7.1313128133421069</v>
      </c>
      <c r="AP23" s="470">
        <f t="shared" si="11"/>
        <v>-31180.902550000006</v>
      </c>
      <c r="AQ23" s="412">
        <f>SUM(AQ9:AQ22)</f>
        <v>0</v>
      </c>
      <c r="AR23" s="405" t="s">
        <v>16</v>
      </c>
      <c r="AS23" s="420">
        <f>SUM(AS9:AS22)</f>
        <v>31605</v>
      </c>
      <c r="AT23" s="421">
        <f>SUM(AT9:AT22)</f>
        <v>1580</v>
      </c>
      <c r="AU23" s="422">
        <v>100</v>
      </c>
      <c r="AV23" s="423">
        <f>SUM(AV9:AV22)</f>
        <v>0</v>
      </c>
      <c r="AW23" s="419">
        <f>SUM(AW9:AW22)</f>
        <v>0</v>
      </c>
      <c r="AX23" s="411">
        <f>SUM(AX9:AX22)</f>
        <v>200</v>
      </c>
      <c r="AY23" s="424">
        <f>SUM(AY9:AY22)</f>
        <v>0</v>
      </c>
      <c r="AZ23" s="425">
        <f t="shared" ref="AZ23" si="21">AY23/AX23*100</f>
        <v>0</v>
      </c>
      <c r="BA23" s="411">
        <f t="shared" ref="BA23:BH23" si="22">SUM(BA9:BA22)</f>
        <v>900</v>
      </c>
      <c r="BB23" s="414">
        <f t="shared" si="22"/>
        <v>0</v>
      </c>
      <c r="BC23" s="411">
        <f t="shared" si="22"/>
        <v>67.799999999999983</v>
      </c>
      <c r="BD23" s="541">
        <f t="shared" si="22"/>
        <v>0</v>
      </c>
      <c r="BE23" s="515">
        <f t="shared" si="22"/>
        <v>1371.6000000000004</v>
      </c>
      <c r="BF23" s="407">
        <f t="shared" si="22"/>
        <v>0</v>
      </c>
      <c r="BG23" s="411">
        <f t="shared" si="22"/>
        <v>0</v>
      </c>
      <c r="BH23" s="414">
        <f t="shared" si="22"/>
        <v>0</v>
      </c>
      <c r="BI23" s="426"/>
      <c r="BJ23" s="411">
        <f t="shared" ref="BJ23:CC23" si="23">SUM(BJ9:BJ22)</f>
        <v>27</v>
      </c>
      <c r="BK23" s="414">
        <f t="shared" si="23"/>
        <v>0</v>
      </c>
      <c r="BL23" s="411">
        <f t="shared" si="23"/>
        <v>0</v>
      </c>
      <c r="BM23" s="414">
        <f t="shared" si="23"/>
        <v>0</v>
      </c>
      <c r="BN23" s="411">
        <f t="shared" si="23"/>
        <v>0</v>
      </c>
      <c r="BO23" s="414">
        <f t="shared" si="23"/>
        <v>0</v>
      </c>
      <c r="BP23" s="411">
        <f t="shared" si="23"/>
        <v>11708.9</v>
      </c>
      <c r="BQ23" s="434">
        <f t="shared" si="23"/>
        <v>0</v>
      </c>
      <c r="BR23" s="405" t="s">
        <v>16</v>
      </c>
      <c r="BS23" s="411">
        <f t="shared" si="23"/>
        <v>1479.2</v>
      </c>
      <c r="BT23" s="428">
        <f t="shared" si="23"/>
        <v>0</v>
      </c>
      <c r="BU23" s="428">
        <f t="shared" si="23"/>
        <v>637</v>
      </c>
      <c r="BV23" s="428">
        <f t="shared" si="23"/>
        <v>0</v>
      </c>
      <c r="BW23" s="428">
        <f t="shared" si="23"/>
        <v>0</v>
      </c>
      <c r="BX23" s="428">
        <f t="shared" si="23"/>
        <v>0</v>
      </c>
      <c r="BY23" s="572">
        <f t="shared" si="23"/>
        <v>0</v>
      </c>
      <c r="BZ23" s="423">
        <f t="shared" si="23"/>
        <v>47996.5</v>
      </c>
      <c r="CA23" s="407">
        <f t="shared" si="23"/>
        <v>1580</v>
      </c>
      <c r="CB23" s="450">
        <f>SUM(CB9:CB22)</f>
        <v>81571.759320000012</v>
      </c>
      <c r="CC23" s="451">
        <f t="shared" si="23"/>
        <v>3974.3567700000003</v>
      </c>
      <c r="CD23" s="499">
        <f>CC23/CB23*100</f>
        <v>4.8722214687179797</v>
      </c>
      <c r="CE23" s="497">
        <f>SUM(CE9:CE22)</f>
        <v>-77597.402549999999</v>
      </c>
      <c r="CF23" s="86"/>
      <c r="CG23" s="86"/>
      <c r="CH23" s="86"/>
      <c r="CI23" s="86"/>
      <c r="CJ23" s="86"/>
      <c r="CK23" s="86"/>
      <c r="CL23" s="86"/>
      <c r="CM23" s="86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  <c r="ALQ23" s="147"/>
      <c r="ALR23" s="147"/>
      <c r="ALS23" s="147"/>
      <c r="ALT23" s="147"/>
      <c r="ALU23" s="147"/>
      <c r="ALV23" s="147"/>
      <c r="ALW23" s="147"/>
      <c r="ALX23" s="147"/>
      <c r="ALY23" s="147"/>
      <c r="ALZ23" s="147"/>
      <c r="AMA23" s="147"/>
    </row>
    <row r="24" spans="1:1015">
      <c r="AN24" s="164"/>
      <c r="CB24" s="165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  <c r="ALQ24" s="147"/>
      <c r="ALR24" s="147"/>
      <c r="ALS24" s="147"/>
      <c r="ALT24" s="147"/>
      <c r="ALU24" s="147"/>
      <c r="ALV24" s="147"/>
      <c r="ALW24" s="147"/>
      <c r="ALX24" s="147"/>
      <c r="ALY24" s="147"/>
      <c r="ALZ24" s="147"/>
      <c r="AMA24" s="147"/>
    </row>
    <row r="25" spans="1:1015">
      <c r="D25" s="166"/>
      <c r="E25" s="166"/>
      <c r="F25" s="166"/>
      <c r="G25" s="166"/>
      <c r="AM25" s="164"/>
      <c r="AN25" s="165"/>
      <c r="CB25" s="141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  <c r="ALQ25" s="147"/>
      <c r="ALR25" s="147"/>
      <c r="ALS25" s="147"/>
      <c r="ALT25" s="147"/>
      <c r="ALU25" s="147"/>
      <c r="ALV25" s="147"/>
      <c r="ALW25" s="147"/>
      <c r="ALX25" s="147"/>
      <c r="ALY25" s="147"/>
      <c r="ALZ25" s="147"/>
      <c r="AMA25" s="147"/>
    </row>
    <row r="26" spans="1:1015" ht="12.75">
      <c r="A26" s="1" t="s">
        <v>76</v>
      </c>
      <c r="C26" s="167"/>
      <c r="V26" s="1"/>
      <c r="AR26" s="1"/>
      <c r="BR26" s="1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  <c r="ALQ26" s="147"/>
      <c r="ALR26" s="147"/>
      <c r="ALS26" s="147"/>
      <c r="ALT26" s="147"/>
      <c r="ALU26" s="147"/>
      <c r="ALV26" s="147"/>
      <c r="ALW26" s="147"/>
      <c r="ALX26" s="147"/>
      <c r="ALY26" s="147"/>
      <c r="ALZ26" s="147"/>
      <c r="AMA26" s="147"/>
    </row>
    <row r="27" spans="1:1015">
      <c r="B27" s="168"/>
      <c r="C27" s="168"/>
      <c r="E27" s="165"/>
      <c r="H27" s="168"/>
      <c r="I27" s="168"/>
      <c r="N27" s="168"/>
      <c r="O27" s="168"/>
      <c r="R27" s="168"/>
      <c r="W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N27" s="168"/>
      <c r="AO27" s="168"/>
      <c r="AW27" s="168"/>
      <c r="AX27" s="168"/>
      <c r="AY27" s="168"/>
      <c r="AZ27" s="168"/>
      <c r="BA27" s="168"/>
      <c r="BB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S27" s="168"/>
      <c r="BT27" s="168"/>
      <c r="BU27" s="168"/>
      <c r="BV27" s="168"/>
      <c r="BW27" s="168"/>
      <c r="BX27" s="168"/>
      <c r="BY27" s="168"/>
      <c r="BZ27" s="168"/>
      <c r="CA27" s="168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  <c r="ALQ27" s="147"/>
      <c r="ALR27" s="147"/>
      <c r="ALS27" s="147"/>
      <c r="ALT27" s="147"/>
      <c r="ALU27" s="147"/>
      <c r="ALV27" s="147"/>
      <c r="ALW27" s="147"/>
      <c r="ALX27" s="147"/>
      <c r="ALY27" s="147"/>
      <c r="ALZ27" s="147"/>
      <c r="AMA27" s="147"/>
    </row>
    <row r="28" spans="1:1015">
      <c r="C28" s="164"/>
      <c r="F28" s="590"/>
      <c r="G28" s="590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  <c r="ALQ28" s="147"/>
      <c r="ALR28" s="147"/>
      <c r="ALS28" s="147"/>
      <c r="ALT28" s="147"/>
      <c r="ALU28" s="147"/>
      <c r="ALV28" s="147"/>
      <c r="ALW28" s="147"/>
      <c r="ALX28" s="147"/>
      <c r="ALY28" s="147"/>
      <c r="ALZ28" s="147"/>
      <c r="AMA28" s="147"/>
    </row>
    <row r="29" spans="1:1015">
      <c r="C29" s="164"/>
      <c r="F29" s="590"/>
      <c r="G29" s="590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  <c r="ALQ29" s="147"/>
      <c r="ALR29" s="147"/>
      <c r="ALS29" s="147"/>
      <c r="ALT29" s="147"/>
      <c r="ALU29" s="147"/>
      <c r="ALV29" s="147"/>
      <c r="ALW29" s="147"/>
      <c r="ALX29" s="147"/>
      <c r="ALY29" s="147"/>
      <c r="ALZ29" s="147"/>
      <c r="AMA29" s="147"/>
    </row>
    <row r="30" spans="1:1015">
      <c r="C30" s="164"/>
      <c r="E30" s="591"/>
      <c r="F30" s="591"/>
      <c r="G30" s="591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  <c r="ALQ30" s="147"/>
      <c r="ALR30" s="147"/>
      <c r="ALS30" s="147"/>
      <c r="ALT30" s="147"/>
      <c r="ALU30" s="147"/>
      <c r="ALV30" s="147"/>
      <c r="ALW30" s="147"/>
      <c r="ALX30" s="147"/>
      <c r="ALY30" s="147"/>
      <c r="ALZ30" s="147"/>
      <c r="AMA30" s="147"/>
    </row>
    <row r="31" spans="1:1015">
      <c r="C31" s="164"/>
      <c r="E31" s="591"/>
      <c r="F31" s="591"/>
      <c r="G31" s="591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  <c r="ALQ31" s="147"/>
      <c r="ALR31" s="147"/>
      <c r="ALS31" s="147"/>
      <c r="ALT31" s="147"/>
      <c r="ALU31" s="147"/>
      <c r="ALV31" s="147"/>
      <c r="ALW31" s="147"/>
      <c r="ALX31" s="147"/>
      <c r="ALY31" s="147"/>
      <c r="ALZ31" s="147"/>
      <c r="AMA31" s="147"/>
    </row>
    <row r="32" spans="1:1015">
      <c r="C32" s="164"/>
      <c r="E32" s="591"/>
      <c r="F32" s="591"/>
      <c r="G32" s="591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  <c r="ALN32" s="147"/>
      <c r="ALO32" s="147"/>
      <c r="ALP32" s="147"/>
      <c r="ALQ32" s="147"/>
      <c r="ALR32" s="147"/>
      <c r="ALS32" s="147"/>
      <c r="ALT32" s="147"/>
      <c r="ALU32" s="147"/>
      <c r="ALV32" s="147"/>
      <c r="ALW32" s="147"/>
      <c r="ALX32" s="147"/>
      <c r="ALY32" s="147"/>
      <c r="ALZ32" s="147"/>
      <c r="AMA32" s="147"/>
    </row>
    <row r="33" spans="3:7" s="147" customFormat="1">
      <c r="C33" s="164"/>
      <c r="E33" s="592"/>
      <c r="F33" s="592"/>
      <c r="G33" s="592"/>
    </row>
    <row r="34" spans="3:7" s="147" customFormat="1">
      <c r="C34" s="164"/>
      <c r="E34" s="592"/>
      <c r="F34" s="592"/>
      <c r="G34" s="592"/>
    </row>
    <row r="35" spans="3:7" s="147" customFormat="1">
      <c r="C35" s="164"/>
      <c r="E35" s="592"/>
      <c r="F35" s="592"/>
      <c r="G35" s="592"/>
    </row>
    <row r="36" spans="3:7" s="147" customFormat="1">
      <c r="C36" s="164"/>
    </row>
    <row r="37" spans="3:7" s="147" customFormat="1">
      <c r="C37" s="164"/>
    </row>
    <row r="38" spans="3:7" s="147" customFormat="1">
      <c r="C38" s="164"/>
    </row>
    <row r="39" spans="3:7" s="147" customFormat="1">
      <c r="C39" s="164"/>
    </row>
    <row r="40" spans="3:7" s="147" customFormat="1">
      <c r="C40" s="164"/>
    </row>
    <row r="41" spans="3:7" s="147" customFormat="1">
      <c r="C41" s="164"/>
    </row>
    <row r="42" spans="3:7" s="147" customFormat="1">
      <c r="C42" s="164"/>
    </row>
    <row r="43" spans="3:7" s="147" customFormat="1">
      <c r="C43" s="169"/>
    </row>
  </sheetData>
  <mergeCells count="38">
    <mergeCell ref="BV6:BW7"/>
    <mergeCell ref="BE6:BF7"/>
    <mergeCell ref="BX6:BY7"/>
    <mergeCell ref="BZ6:CA7"/>
    <mergeCell ref="B7:C7"/>
    <mergeCell ref="E7:F7"/>
    <mergeCell ref="H7:I7"/>
    <mergeCell ref="K7:L7"/>
    <mergeCell ref="N7:O7"/>
    <mergeCell ref="R7:S7"/>
    <mergeCell ref="AB7:AC7"/>
    <mergeCell ref="AE7:AF7"/>
    <mergeCell ref="BJ6:BK7"/>
    <mergeCell ref="BL6:BM7"/>
    <mergeCell ref="BN6:BO7"/>
    <mergeCell ref="BP6:BQ7"/>
    <mergeCell ref="BS6:BT7"/>
    <mergeCell ref="AS6:AU7"/>
    <mergeCell ref="AV6:AW7"/>
    <mergeCell ref="AX6:AZ7"/>
    <mergeCell ref="BA6:BB7"/>
    <mergeCell ref="BC6:BD7"/>
    <mergeCell ref="A4:CD4"/>
    <mergeCell ref="B6:C6"/>
    <mergeCell ref="E6:F6"/>
    <mergeCell ref="H6:I6"/>
    <mergeCell ref="K6:L6"/>
    <mergeCell ref="N6:O6"/>
    <mergeCell ref="R6:S6"/>
    <mergeCell ref="W6:X7"/>
    <mergeCell ref="Y6:Z7"/>
    <mergeCell ref="AB6:AC6"/>
    <mergeCell ref="BG6:BH7"/>
    <mergeCell ref="AE6:AF6"/>
    <mergeCell ref="AG6:AH7"/>
    <mergeCell ref="AI6:AJ7"/>
    <mergeCell ref="AK6:AL7"/>
    <mergeCell ref="AQ6:AQ7"/>
  </mergeCells>
  <pageMargins left="0.23622047244094491" right="0.23622047244094491" top="0.74803149606299213" bottom="0.74803149606299213" header="0.31496062992125984" footer="0.31496062992125984"/>
  <pageSetup paperSize="9" scale="8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MA43"/>
  <sheetViews>
    <sheetView workbookViewId="0">
      <selection sqref="A1:XFD1048576"/>
    </sheetView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875" style="146" customWidth="1"/>
    <col min="6" max="6" width="7.875" style="146" customWidth="1"/>
    <col min="7" max="7" width="5.75" style="146" customWidth="1"/>
    <col min="8" max="8" width="6.62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6.5" style="146" customWidth="1"/>
    <col min="15" max="15" width="8" style="146" customWidth="1"/>
    <col min="16" max="16" width="5.625" style="146" customWidth="1"/>
    <col min="17" max="17" width="10.375" style="146" customWidth="1"/>
    <col min="18" max="18" width="9.125" style="146" customWidth="1"/>
    <col min="19" max="19" width="8.625" style="146" customWidth="1"/>
    <col min="20" max="20" width="4.875" style="146" customWidth="1"/>
    <col min="21" max="21" width="18.875" style="146" hidden="1" customWidth="1"/>
    <col min="22" max="22" width="17.125" style="146" customWidth="1"/>
    <col min="23" max="23" width="8.25" style="146" customWidth="1"/>
    <col min="24" max="24" width="7.375" style="146" customWidth="1"/>
    <col min="25" max="25" width="5.625" style="146" customWidth="1"/>
    <col min="26" max="26" width="6" style="146" customWidth="1"/>
    <col min="27" max="27" width="6.375" style="146" customWidth="1"/>
    <col min="28" max="28" width="8.125" style="146" customWidth="1"/>
    <col min="29" max="29" width="7.75" style="146" customWidth="1"/>
    <col min="30" max="31" width="4.75" style="146" customWidth="1"/>
    <col min="32" max="32" width="4.875" style="146" customWidth="1"/>
    <col min="33" max="33" width="5.25" style="146" customWidth="1"/>
    <col min="34" max="34" width="7" style="146" customWidth="1"/>
    <col min="35" max="35" width="4.375" style="146" customWidth="1"/>
    <col min="36" max="36" width="5.875" style="146" customWidth="1"/>
    <col min="37" max="37" width="5.25" style="146" customWidth="1"/>
    <col min="38" max="38" width="6.875" style="146" customWidth="1"/>
    <col min="39" max="39" width="10.625" style="146" customWidth="1"/>
    <col min="40" max="40" width="10" style="146" customWidth="1"/>
    <col min="41" max="41" width="6.625" style="146" customWidth="1"/>
    <col min="42" max="42" width="7" style="146" customWidth="1"/>
    <col min="43" max="43" width="21.125" style="146" hidden="1" customWidth="1"/>
    <col min="44" max="44" width="17.125" style="146" customWidth="1"/>
    <col min="45" max="45" width="7.75" style="146" customWidth="1"/>
    <col min="46" max="46" width="5.75" style="146" customWidth="1"/>
    <col min="47" max="47" width="4.75" style="146" customWidth="1"/>
    <col min="48" max="48" width="4.625" style="146" hidden="1" customWidth="1"/>
    <col min="49" max="49" width="4.375" style="146" hidden="1" customWidth="1"/>
    <col min="50" max="52" width="6.125" style="146" customWidth="1"/>
    <col min="53" max="53" width="5.75" style="146" customWidth="1"/>
    <col min="54" max="54" width="5.875" style="146" customWidth="1"/>
    <col min="55" max="55" width="5.125" style="146" customWidth="1"/>
    <col min="56" max="56" width="6.375" style="146" customWidth="1"/>
    <col min="57" max="57" width="8.875" style="146" customWidth="1"/>
    <col min="58" max="58" width="8.75" style="146" customWidth="1"/>
    <col min="59" max="59" width="5.625" style="146" customWidth="1"/>
    <col min="60" max="60" width="6.25" style="146" customWidth="1"/>
    <col min="61" max="61" width="6" style="146" hidden="1" customWidth="1"/>
    <col min="62" max="62" width="5.625" style="146" customWidth="1"/>
    <col min="63" max="63" width="3.5" style="146" customWidth="1"/>
    <col min="64" max="64" width="5.625" style="146" customWidth="1"/>
    <col min="65" max="65" width="3.375" style="146" customWidth="1"/>
    <col min="66" max="66" width="5.625" style="146" customWidth="1"/>
    <col min="67" max="67" width="6.375" style="146" customWidth="1"/>
    <col min="68" max="68" width="6.75" style="146" customWidth="1"/>
    <col min="69" max="69" width="6.375" style="146" customWidth="1"/>
    <col min="70" max="70" width="17.125" style="146" customWidth="1"/>
    <col min="71" max="71" width="5.625" style="146" customWidth="1"/>
    <col min="72" max="73" width="5.5" style="146" customWidth="1"/>
    <col min="74" max="74" width="6.375" style="146" customWidth="1"/>
    <col min="75" max="75" width="4.75" style="146" customWidth="1"/>
    <col min="76" max="76" width="5.625" style="146" customWidth="1"/>
    <col min="77" max="77" width="5.875" style="146" customWidth="1"/>
    <col min="78" max="78" width="9.25" style="146" customWidth="1"/>
    <col min="79" max="79" width="8.875" style="146" customWidth="1"/>
    <col min="80" max="80" width="11.25" style="146" customWidth="1"/>
    <col min="81" max="81" width="11.875" style="146" customWidth="1"/>
    <col min="82" max="82" width="5.875" style="146" customWidth="1"/>
    <col min="83" max="83" width="10.125" style="146" customWidth="1"/>
    <col min="84" max="94" width="12.125" style="146" customWidth="1"/>
    <col min="95" max="95" width="12.5" style="146" customWidth="1"/>
    <col min="96" max="1015" width="8.5" style="146" customWidth="1"/>
    <col min="1016" max="1016" width="9" style="147" customWidth="1"/>
    <col min="1017" max="16384" width="9" style="147"/>
  </cols>
  <sheetData>
    <row r="1" spans="1:1015"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  <c r="ALN1" s="147"/>
      <c r="ALO1" s="147"/>
      <c r="ALP1" s="147"/>
      <c r="ALQ1" s="147"/>
      <c r="ALR1" s="147"/>
      <c r="ALS1" s="147"/>
      <c r="ALT1" s="147"/>
      <c r="ALU1" s="147"/>
      <c r="ALV1" s="147"/>
      <c r="ALW1" s="147"/>
      <c r="ALX1" s="147"/>
      <c r="ALY1" s="147"/>
      <c r="ALZ1" s="147"/>
      <c r="AMA1" s="147"/>
    </row>
    <row r="2" spans="1:1015"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  <c r="ALN2" s="147"/>
      <c r="ALO2" s="147"/>
      <c r="ALP2" s="147"/>
      <c r="ALQ2" s="147"/>
      <c r="ALR2" s="147"/>
      <c r="ALS2" s="147"/>
      <c r="ALT2" s="147"/>
      <c r="ALU2" s="147"/>
      <c r="ALV2" s="147"/>
      <c r="ALW2" s="147"/>
      <c r="ALX2" s="147"/>
      <c r="ALY2" s="147"/>
      <c r="ALZ2" s="147"/>
      <c r="AMA2" s="147"/>
    </row>
    <row r="3" spans="1:1015"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  <c r="ALN3" s="147"/>
      <c r="ALO3" s="147"/>
      <c r="ALP3" s="147"/>
      <c r="ALQ3" s="147"/>
      <c r="ALR3" s="147"/>
      <c r="ALS3" s="147"/>
      <c r="ALT3" s="147"/>
      <c r="ALU3" s="147"/>
      <c r="ALV3" s="147"/>
      <c r="ALW3" s="147"/>
      <c r="ALX3" s="147"/>
      <c r="ALY3" s="147"/>
      <c r="ALZ3" s="147"/>
      <c r="AMA3" s="147"/>
    </row>
    <row r="4" spans="1:1015">
      <c r="A4" s="682" t="s">
        <v>125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BO4" s="682"/>
      <c r="BP4" s="682"/>
      <c r="BQ4" s="682"/>
      <c r="BR4" s="682"/>
      <c r="BS4" s="682"/>
      <c r="BT4" s="682"/>
      <c r="BU4" s="682"/>
      <c r="BV4" s="682"/>
      <c r="BW4" s="682"/>
      <c r="BX4" s="682"/>
      <c r="BY4" s="682"/>
      <c r="BZ4" s="682"/>
      <c r="CA4" s="682"/>
      <c r="CB4" s="682"/>
      <c r="CC4" s="682"/>
      <c r="CD4" s="682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  <c r="ALN4" s="147"/>
      <c r="ALO4" s="147"/>
      <c r="ALP4" s="147"/>
      <c r="ALQ4" s="147"/>
      <c r="ALR4" s="147"/>
      <c r="ALS4" s="147"/>
      <c r="ALT4" s="147"/>
      <c r="ALU4" s="147"/>
      <c r="ALV4" s="147"/>
      <c r="ALW4" s="147"/>
      <c r="ALX4" s="147"/>
      <c r="ALY4" s="147"/>
      <c r="ALZ4" s="147"/>
      <c r="AMA4" s="147"/>
    </row>
    <row r="5" spans="1:1015" ht="12" thickBot="1">
      <c r="A5" s="583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  <c r="ALN5" s="147"/>
      <c r="ALO5" s="147"/>
      <c r="ALP5" s="147"/>
      <c r="ALQ5" s="147"/>
      <c r="ALR5" s="147"/>
      <c r="ALS5" s="147"/>
      <c r="ALT5" s="147"/>
      <c r="ALU5" s="147"/>
      <c r="ALV5" s="147"/>
      <c r="ALW5" s="147"/>
      <c r="ALX5" s="147"/>
      <c r="ALY5" s="147"/>
      <c r="ALZ5" s="147"/>
      <c r="AMA5" s="147"/>
    </row>
    <row r="6" spans="1:1015" s="150" customFormat="1" ht="21.75">
      <c r="A6" s="170" t="s">
        <v>1</v>
      </c>
      <c r="B6" s="683" t="s">
        <v>2</v>
      </c>
      <c r="C6" s="684"/>
      <c r="D6" s="171" t="s">
        <v>3</v>
      </c>
      <c r="E6" s="683" t="s">
        <v>120</v>
      </c>
      <c r="F6" s="684"/>
      <c r="G6" s="183" t="s">
        <v>3</v>
      </c>
      <c r="H6" s="686" t="s">
        <v>5</v>
      </c>
      <c r="I6" s="691"/>
      <c r="J6" s="183" t="s">
        <v>3</v>
      </c>
      <c r="K6" s="686" t="s">
        <v>6</v>
      </c>
      <c r="L6" s="691"/>
      <c r="M6" s="183" t="s">
        <v>3</v>
      </c>
      <c r="N6" s="686" t="s">
        <v>6</v>
      </c>
      <c r="O6" s="691"/>
      <c r="P6" s="183" t="s">
        <v>3</v>
      </c>
      <c r="Q6" s="352" t="s">
        <v>97</v>
      </c>
      <c r="R6" s="686" t="s">
        <v>121</v>
      </c>
      <c r="S6" s="691"/>
      <c r="T6" s="183" t="s">
        <v>3</v>
      </c>
      <c r="U6" s="171" t="s">
        <v>1</v>
      </c>
      <c r="V6" s="170" t="s">
        <v>1</v>
      </c>
      <c r="W6" s="721" t="s">
        <v>126</v>
      </c>
      <c r="X6" s="722"/>
      <c r="Y6" s="674" t="s">
        <v>78</v>
      </c>
      <c r="Z6" s="675"/>
      <c r="AA6" s="183" t="s">
        <v>3</v>
      </c>
      <c r="AB6" s="686" t="s">
        <v>11</v>
      </c>
      <c r="AC6" s="691"/>
      <c r="AD6" s="183" t="s">
        <v>3</v>
      </c>
      <c r="AE6" s="686" t="s">
        <v>12</v>
      </c>
      <c r="AF6" s="691"/>
      <c r="AG6" s="674" t="s">
        <v>14</v>
      </c>
      <c r="AH6" s="675"/>
      <c r="AI6" s="721" t="s">
        <v>112</v>
      </c>
      <c r="AJ6" s="729"/>
      <c r="AK6" s="674" t="s">
        <v>124</v>
      </c>
      <c r="AL6" s="675"/>
      <c r="AM6" s="354" t="s">
        <v>16</v>
      </c>
      <c r="AN6" s="352" t="s">
        <v>16</v>
      </c>
      <c r="AO6" s="171" t="s">
        <v>3</v>
      </c>
      <c r="AP6" s="186" t="s">
        <v>17</v>
      </c>
      <c r="AQ6" s="692" t="s">
        <v>1</v>
      </c>
      <c r="AR6" s="170" t="s">
        <v>1</v>
      </c>
      <c r="AS6" s="678" t="s">
        <v>18</v>
      </c>
      <c r="AT6" s="694"/>
      <c r="AU6" s="679"/>
      <c r="AV6" s="669" t="s">
        <v>19</v>
      </c>
      <c r="AW6" s="670"/>
      <c r="AX6" s="655" t="s">
        <v>21</v>
      </c>
      <c r="AY6" s="673"/>
      <c r="AZ6" s="656"/>
      <c r="BA6" s="674" t="s">
        <v>22</v>
      </c>
      <c r="BB6" s="675"/>
      <c r="BC6" s="678" t="s">
        <v>23</v>
      </c>
      <c r="BD6" s="679"/>
      <c r="BE6" s="674" t="s">
        <v>24</v>
      </c>
      <c r="BF6" s="675"/>
      <c r="BG6" s="655" t="s">
        <v>79</v>
      </c>
      <c r="BH6" s="656"/>
      <c r="BI6" s="272"/>
      <c r="BJ6" s="655" t="s">
        <v>83</v>
      </c>
      <c r="BK6" s="656"/>
      <c r="BL6" s="655" t="s">
        <v>86</v>
      </c>
      <c r="BM6" s="656"/>
      <c r="BN6" s="655" t="s">
        <v>87</v>
      </c>
      <c r="BO6" s="656"/>
      <c r="BP6" s="655" t="s">
        <v>88</v>
      </c>
      <c r="BQ6" s="656"/>
      <c r="BR6" s="170" t="s">
        <v>1</v>
      </c>
      <c r="BS6" s="717" t="s">
        <v>34</v>
      </c>
      <c r="BT6" s="718"/>
      <c r="BU6" s="580"/>
      <c r="BV6" s="725" t="s">
        <v>113</v>
      </c>
      <c r="BW6" s="726"/>
      <c r="BX6" s="725" t="s">
        <v>114</v>
      </c>
      <c r="BY6" s="718"/>
      <c r="BZ6" s="655" t="s">
        <v>36</v>
      </c>
      <c r="CA6" s="656"/>
      <c r="CB6" s="289" t="s">
        <v>16</v>
      </c>
      <c r="CC6" s="290" t="s">
        <v>16</v>
      </c>
      <c r="CD6" s="284" t="s">
        <v>37</v>
      </c>
      <c r="CE6" s="584"/>
      <c r="CF6" s="149"/>
      <c r="CG6" s="149"/>
      <c r="CH6" s="149"/>
      <c r="CI6" s="149"/>
      <c r="CJ6" s="149"/>
      <c r="CK6" s="149"/>
      <c r="CL6" s="149"/>
      <c r="CM6" s="149"/>
      <c r="CN6" s="147"/>
      <c r="CO6" s="147"/>
      <c r="CP6" s="147"/>
      <c r="CQ6" s="147"/>
      <c r="CR6" s="147"/>
      <c r="CS6" s="147"/>
      <c r="CT6" s="147"/>
      <c r="CU6" s="147"/>
      <c r="CV6" s="147"/>
    </row>
    <row r="7" spans="1:1015" s="150" customFormat="1" ht="23.25" thickBot="1">
      <c r="A7" s="173"/>
      <c r="B7" s="659" t="s">
        <v>38</v>
      </c>
      <c r="C7" s="660"/>
      <c r="D7" s="151" t="s">
        <v>39</v>
      </c>
      <c r="E7" s="659" t="s">
        <v>40</v>
      </c>
      <c r="F7" s="660"/>
      <c r="G7" s="184" t="s">
        <v>39</v>
      </c>
      <c r="H7" s="662" t="s">
        <v>38</v>
      </c>
      <c r="I7" s="715"/>
      <c r="J7" s="184" t="s">
        <v>39</v>
      </c>
      <c r="K7" s="664" t="s">
        <v>81</v>
      </c>
      <c r="L7" s="716"/>
      <c r="M7" s="184" t="s">
        <v>39</v>
      </c>
      <c r="N7" s="664" t="s">
        <v>80</v>
      </c>
      <c r="O7" s="716"/>
      <c r="P7" s="184" t="s">
        <v>39</v>
      </c>
      <c r="Q7" s="184" t="s">
        <v>98</v>
      </c>
      <c r="R7" s="711" t="s">
        <v>123</v>
      </c>
      <c r="S7" s="712"/>
      <c r="T7" s="254" t="s">
        <v>39</v>
      </c>
      <c r="U7" s="152"/>
      <c r="V7" s="173"/>
      <c r="W7" s="723"/>
      <c r="X7" s="724"/>
      <c r="Y7" s="701"/>
      <c r="Z7" s="702"/>
      <c r="AA7" s="254" t="s">
        <v>39</v>
      </c>
      <c r="AB7" s="713"/>
      <c r="AC7" s="714"/>
      <c r="AD7" s="254" t="s">
        <v>39</v>
      </c>
      <c r="AE7" s="667"/>
      <c r="AF7" s="696"/>
      <c r="AG7" s="676"/>
      <c r="AH7" s="677"/>
      <c r="AI7" s="730"/>
      <c r="AJ7" s="731"/>
      <c r="AK7" s="676"/>
      <c r="AL7" s="677"/>
      <c r="AM7" s="358" t="s">
        <v>47</v>
      </c>
      <c r="AN7" s="254" t="s">
        <v>47</v>
      </c>
      <c r="AO7" s="359" t="s">
        <v>39</v>
      </c>
      <c r="AP7" s="161" t="s">
        <v>48</v>
      </c>
      <c r="AQ7" s="693"/>
      <c r="AR7" s="173"/>
      <c r="AS7" s="705"/>
      <c r="AT7" s="706"/>
      <c r="AU7" s="707"/>
      <c r="AV7" s="708"/>
      <c r="AW7" s="709"/>
      <c r="AX7" s="703"/>
      <c r="AY7" s="710"/>
      <c r="AZ7" s="704"/>
      <c r="BA7" s="701"/>
      <c r="BB7" s="702"/>
      <c r="BC7" s="705"/>
      <c r="BD7" s="707"/>
      <c r="BE7" s="701"/>
      <c r="BF7" s="702"/>
      <c r="BG7" s="703"/>
      <c r="BH7" s="704"/>
      <c r="BI7" s="273"/>
      <c r="BJ7" s="703"/>
      <c r="BK7" s="704"/>
      <c r="BL7" s="703"/>
      <c r="BM7" s="704"/>
      <c r="BN7" s="703"/>
      <c r="BO7" s="704"/>
      <c r="BP7" s="703"/>
      <c r="BQ7" s="704"/>
      <c r="BR7" s="173"/>
      <c r="BS7" s="719"/>
      <c r="BT7" s="720"/>
      <c r="BU7" s="581" t="s">
        <v>119</v>
      </c>
      <c r="BV7" s="727"/>
      <c r="BW7" s="728"/>
      <c r="BX7" s="719"/>
      <c r="BY7" s="720"/>
      <c r="BZ7" s="703"/>
      <c r="CA7" s="704"/>
      <c r="CB7" s="275" t="s">
        <v>49</v>
      </c>
      <c r="CC7" s="281" t="s">
        <v>49</v>
      </c>
      <c r="CD7" s="383" t="s">
        <v>3</v>
      </c>
      <c r="CE7" s="589" t="s">
        <v>50</v>
      </c>
      <c r="CF7" s="149"/>
      <c r="CG7" s="149"/>
      <c r="CH7" s="149"/>
      <c r="CI7" s="149"/>
      <c r="CJ7" s="149"/>
      <c r="CK7" s="149"/>
      <c r="CL7" s="149"/>
      <c r="CM7" s="149"/>
      <c r="CN7" s="147"/>
      <c r="CO7" s="147"/>
      <c r="CP7" s="147"/>
      <c r="CQ7" s="147"/>
      <c r="CR7" s="147"/>
      <c r="CS7" s="147"/>
      <c r="CT7" s="147"/>
      <c r="CU7" s="147"/>
      <c r="CV7" s="147"/>
    </row>
    <row r="8" spans="1:1015" s="150" customFormat="1" ht="12" thickBot="1">
      <c r="A8" s="175"/>
      <c r="B8" s="585" t="s">
        <v>51</v>
      </c>
      <c r="C8" s="586" t="s">
        <v>52</v>
      </c>
      <c r="D8" s="156" t="s">
        <v>53</v>
      </c>
      <c r="E8" s="585" t="s">
        <v>54</v>
      </c>
      <c r="F8" s="586" t="s">
        <v>52</v>
      </c>
      <c r="G8" s="185" t="s">
        <v>53</v>
      </c>
      <c r="H8" s="214" t="s">
        <v>54</v>
      </c>
      <c r="I8" s="234" t="s">
        <v>52</v>
      </c>
      <c r="J8" s="185" t="s">
        <v>53</v>
      </c>
      <c r="K8" s="585" t="s">
        <v>54</v>
      </c>
      <c r="L8" s="586" t="s">
        <v>52</v>
      </c>
      <c r="M8" s="185" t="s">
        <v>53</v>
      </c>
      <c r="N8" s="585" t="s">
        <v>54</v>
      </c>
      <c r="O8" s="586" t="s">
        <v>52</v>
      </c>
      <c r="P8" s="185" t="s">
        <v>53</v>
      </c>
      <c r="Q8" s="185" t="s">
        <v>52</v>
      </c>
      <c r="R8" s="343" t="s">
        <v>54</v>
      </c>
      <c r="S8" s="345" t="s">
        <v>52</v>
      </c>
      <c r="T8" s="346" t="s">
        <v>53</v>
      </c>
      <c r="U8" s="160"/>
      <c r="V8" s="175"/>
      <c r="W8" s="343" t="s">
        <v>54</v>
      </c>
      <c r="X8" s="345" t="s">
        <v>52</v>
      </c>
      <c r="Y8" s="343" t="s">
        <v>54</v>
      </c>
      <c r="Z8" s="345" t="s">
        <v>52</v>
      </c>
      <c r="AA8" s="346" t="s">
        <v>55</v>
      </c>
      <c r="AB8" s="343" t="s">
        <v>54</v>
      </c>
      <c r="AC8" s="345" t="s">
        <v>52</v>
      </c>
      <c r="AD8" s="346" t="s">
        <v>55</v>
      </c>
      <c r="AE8" s="233" t="s">
        <v>56</v>
      </c>
      <c r="AF8" s="234" t="s">
        <v>52</v>
      </c>
      <c r="AG8" s="233" t="s">
        <v>56</v>
      </c>
      <c r="AH8" s="234" t="s">
        <v>52</v>
      </c>
      <c r="AI8" s="530" t="s">
        <v>56</v>
      </c>
      <c r="AJ8" s="531" t="s">
        <v>52</v>
      </c>
      <c r="AK8" s="233" t="s">
        <v>56</v>
      </c>
      <c r="AL8" s="234" t="s">
        <v>52</v>
      </c>
      <c r="AM8" s="360" t="s">
        <v>57</v>
      </c>
      <c r="AN8" s="361" t="s">
        <v>52</v>
      </c>
      <c r="AO8" s="362" t="s">
        <v>53</v>
      </c>
      <c r="AP8" s="344" t="s">
        <v>58</v>
      </c>
      <c r="AQ8" s="357"/>
      <c r="AR8" s="175"/>
      <c r="AS8" s="370" t="s">
        <v>56</v>
      </c>
      <c r="AT8" s="371" t="s">
        <v>52</v>
      </c>
      <c r="AU8" s="346" t="s">
        <v>3</v>
      </c>
      <c r="AV8" s="372" t="s">
        <v>56</v>
      </c>
      <c r="AW8" s="373" t="s">
        <v>52</v>
      </c>
      <c r="AX8" s="370" t="s">
        <v>56</v>
      </c>
      <c r="AY8" s="371" t="s">
        <v>52</v>
      </c>
      <c r="AZ8" s="344" t="s">
        <v>3</v>
      </c>
      <c r="BA8" s="370" t="s">
        <v>56</v>
      </c>
      <c r="BB8" s="344" t="s">
        <v>52</v>
      </c>
      <c r="BC8" s="370" t="s">
        <v>56</v>
      </c>
      <c r="BD8" s="344" t="s">
        <v>52</v>
      </c>
      <c r="BE8" s="370" t="s">
        <v>56</v>
      </c>
      <c r="BF8" s="346" t="s">
        <v>52</v>
      </c>
      <c r="BG8" s="379" t="s">
        <v>56</v>
      </c>
      <c r="BH8" s="380" t="s">
        <v>52</v>
      </c>
      <c r="BI8" s="381"/>
      <c r="BJ8" s="379" t="s">
        <v>56</v>
      </c>
      <c r="BK8" s="380" t="s">
        <v>52</v>
      </c>
      <c r="BL8" s="382" t="s">
        <v>56</v>
      </c>
      <c r="BM8" s="388" t="s">
        <v>52</v>
      </c>
      <c r="BN8" s="379" t="s">
        <v>56</v>
      </c>
      <c r="BO8" s="380" t="s">
        <v>52</v>
      </c>
      <c r="BP8" s="379" t="s">
        <v>56</v>
      </c>
      <c r="BQ8" s="433" t="s">
        <v>52</v>
      </c>
      <c r="BR8" s="175"/>
      <c r="BS8" s="440" t="s">
        <v>56</v>
      </c>
      <c r="BT8" s="388" t="s">
        <v>52</v>
      </c>
      <c r="BU8" s="381" t="s">
        <v>56</v>
      </c>
      <c r="BV8" s="440" t="s">
        <v>56</v>
      </c>
      <c r="BW8" s="388" t="s">
        <v>52</v>
      </c>
      <c r="BX8" s="545" t="s">
        <v>56</v>
      </c>
      <c r="BY8" s="546" t="s">
        <v>52</v>
      </c>
      <c r="BZ8" s="435" t="s">
        <v>56</v>
      </c>
      <c r="CA8" s="388" t="s">
        <v>52</v>
      </c>
      <c r="CB8" s="379" t="s">
        <v>56</v>
      </c>
      <c r="CC8" s="388" t="s">
        <v>52</v>
      </c>
      <c r="CD8" s="389"/>
      <c r="CE8" s="390"/>
      <c r="CN8" s="147"/>
      <c r="CO8" s="147"/>
      <c r="CP8" s="147"/>
      <c r="CQ8" s="147"/>
      <c r="CR8" s="147"/>
      <c r="CS8" s="147"/>
      <c r="CT8" s="147"/>
      <c r="CU8" s="147"/>
      <c r="CV8" s="147"/>
    </row>
    <row r="9" spans="1:1015">
      <c r="A9" s="173" t="s">
        <v>59</v>
      </c>
      <c r="B9" s="197">
        <v>6612</v>
      </c>
      <c r="C9" s="198">
        <v>876.27720999999997</v>
      </c>
      <c r="D9" s="52">
        <f t="shared" ref="D9:D23" si="0">C9/B9*100</f>
        <v>13.252831367211131</v>
      </c>
      <c r="E9" s="207">
        <v>150</v>
      </c>
      <c r="F9" s="198">
        <v>8.5894999999999992</v>
      </c>
      <c r="G9" s="229">
        <f t="shared" ref="G9:G16" si="1">F9/E9*100</f>
        <v>5.7263333333333328</v>
      </c>
      <c r="H9" s="207">
        <v>486</v>
      </c>
      <c r="I9" s="198">
        <v>7.6879900000000001</v>
      </c>
      <c r="J9" s="229">
        <f t="shared" ref="J9:J23" si="2">I9/H9*100</f>
        <v>1.5818909465020576</v>
      </c>
      <c r="K9" s="207">
        <v>550</v>
      </c>
      <c r="L9" s="198">
        <v>49.125929999999997</v>
      </c>
      <c r="M9" s="229">
        <f t="shared" ref="M9:M23" si="3">L9/K9*100</f>
        <v>8.9319872727272731</v>
      </c>
      <c r="N9" s="207">
        <v>346</v>
      </c>
      <c r="O9" s="198">
        <v>134.58618000000001</v>
      </c>
      <c r="P9" s="229">
        <f t="shared" ref="P9:P23" si="4">O9/N9*100</f>
        <v>38.897739884393069</v>
      </c>
      <c r="Q9" s="571">
        <f>L9+O9</f>
        <v>183.71211</v>
      </c>
      <c r="R9" s="207"/>
      <c r="S9" s="198"/>
      <c r="T9" s="229"/>
      <c r="U9" s="152" t="s">
        <v>60</v>
      </c>
      <c r="V9" s="173" t="s">
        <v>59</v>
      </c>
      <c r="W9" s="207"/>
      <c r="X9" s="198"/>
      <c r="Y9" s="207"/>
      <c r="Z9" s="350"/>
      <c r="AA9" s="229"/>
      <c r="AB9" s="207">
        <v>1586.1256900000001</v>
      </c>
      <c r="AC9" s="198">
        <v>125.88585999999999</v>
      </c>
      <c r="AD9" s="229">
        <f>AC9/AB9*100</f>
        <v>7.9366888004947445</v>
      </c>
      <c r="AE9" s="207"/>
      <c r="AF9" s="198"/>
      <c r="AG9" s="235"/>
      <c r="AH9" s="523"/>
      <c r="AI9" s="532"/>
      <c r="AJ9" s="533"/>
      <c r="AK9" s="526"/>
      <c r="AL9" s="240"/>
      <c r="AM9" s="355">
        <f>B9+E9+H9+K9+N9+R9+Y9+AB9+AE9+AG9</f>
        <v>9730.1256900000008</v>
      </c>
      <c r="AN9" s="353">
        <f>C9+F9+I9+L9+O9+S9+Z9+AC9+AF9+AH9</f>
        <v>1202.1526700000002</v>
      </c>
      <c r="AO9" s="245">
        <f>AN9/AM9*100</f>
        <v>12.354955200994942</v>
      </c>
      <c r="AP9" s="56">
        <f>AN9-AM9</f>
        <v>-8527.9730200000013</v>
      </c>
      <c r="AQ9" s="154" t="s">
        <v>60</v>
      </c>
      <c r="AR9" s="173" t="s">
        <v>59</v>
      </c>
      <c r="AS9" s="364">
        <v>7420</v>
      </c>
      <c r="AT9" s="365">
        <v>1077</v>
      </c>
      <c r="AU9" s="366">
        <f>AT9/AS9*100</f>
        <v>14.514824797843664</v>
      </c>
      <c r="AV9" s="367"/>
      <c r="AW9" s="368"/>
      <c r="AX9" s="262"/>
      <c r="AY9" s="64"/>
      <c r="AZ9" s="187"/>
      <c r="BA9" s="374">
        <v>573</v>
      </c>
      <c r="BB9" s="375"/>
      <c r="BC9" s="587"/>
      <c r="BD9" s="588"/>
      <c r="BE9" s="207">
        <v>381</v>
      </c>
      <c r="BF9" s="376">
        <v>66.644000000000005</v>
      </c>
      <c r="BG9" s="377"/>
      <c r="BH9" s="378"/>
      <c r="BI9" s="77"/>
      <c r="BJ9" s="377"/>
      <c r="BK9" s="378"/>
      <c r="BL9" s="377"/>
      <c r="BM9" s="378"/>
      <c r="BN9" s="377"/>
      <c r="BO9" s="378"/>
      <c r="BP9" s="377">
        <v>11708.9</v>
      </c>
      <c r="BQ9" s="429"/>
      <c r="BR9" s="173" t="s">
        <v>59</v>
      </c>
      <c r="BS9" s="438">
        <v>1479.2</v>
      </c>
      <c r="BT9" s="542"/>
      <c r="BU9" s="542">
        <v>105</v>
      </c>
      <c r="BV9" s="549"/>
      <c r="BW9" s="542"/>
      <c r="BX9" s="550"/>
      <c r="BY9" s="551"/>
      <c r="BZ9" s="432">
        <f t="shared" ref="BZ9:BZ21" si="5">AS9+AX9+BA9+BC9+BE9+BG9+BL9+BN9+BP9+BS9+BJ9+BV9+BX9+BU9</f>
        <v>21667.100000000002</v>
      </c>
      <c r="CA9" s="385">
        <f>AT9+AY9+BB9+BD9+BF9+BH9+BK9+BM9+BO9+BQ9+BT9+BY9</f>
        <v>1143.644</v>
      </c>
      <c r="CB9" s="292">
        <f>AM9+BZ9</f>
        <v>31397.225690000003</v>
      </c>
      <c r="CC9" s="293">
        <f t="shared" ref="CC9:CC22" si="6">AN9+CA9</f>
        <v>2345.7966700000002</v>
      </c>
      <c r="CD9" s="386">
        <f>CC9/CB9*100</f>
        <v>7.4713501541861866</v>
      </c>
      <c r="CE9" s="387">
        <f t="shared" ref="CE9:CE22" si="7">CC9-CB9</f>
        <v>-29051.429020000003</v>
      </c>
      <c r="CF9" s="86"/>
      <c r="CG9" s="86"/>
      <c r="CH9" s="86"/>
      <c r="CI9" s="86"/>
      <c r="CJ9" s="86"/>
      <c r="CK9" s="86"/>
      <c r="CL9" s="86"/>
      <c r="CM9" s="86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  <c r="ALQ9" s="147"/>
      <c r="ALR9" s="147"/>
      <c r="ALS9" s="147"/>
      <c r="ALT9" s="147"/>
      <c r="ALU9" s="147"/>
      <c r="ALV9" s="147"/>
      <c r="ALW9" s="147"/>
      <c r="ALX9" s="147"/>
      <c r="ALY9" s="147"/>
      <c r="ALZ9" s="147"/>
      <c r="AMA9" s="147"/>
    </row>
    <row r="10" spans="1:1015">
      <c r="A10" s="175" t="s">
        <v>61</v>
      </c>
      <c r="B10" s="199">
        <v>170</v>
      </c>
      <c r="C10" s="200">
        <v>4.8321899999999998</v>
      </c>
      <c r="D10" s="52">
        <f t="shared" si="0"/>
        <v>2.8424647058823527</v>
      </c>
      <c r="E10" s="208">
        <v>202</v>
      </c>
      <c r="F10" s="200">
        <v>1.9355</v>
      </c>
      <c r="G10" s="229">
        <f t="shared" si="1"/>
        <v>0.95816831683168313</v>
      </c>
      <c r="H10" s="208">
        <v>17</v>
      </c>
      <c r="I10" s="347">
        <v>0.26734999999999998</v>
      </c>
      <c r="J10" s="229">
        <f t="shared" si="2"/>
        <v>1.5726470588235293</v>
      </c>
      <c r="K10" s="208">
        <v>363</v>
      </c>
      <c r="L10" s="200">
        <v>16.49812</v>
      </c>
      <c r="M10" s="229">
        <f t="shared" si="3"/>
        <v>4.5449366391184576</v>
      </c>
      <c r="N10" s="208">
        <v>5</v>
      </c>
      <c r="O10" s="200"/>
      <c r="P10" s="229"/>
      <c r="Q10" s="229">
        <f t="shared" ref="Q10:Q23" si="8">L10+O10</f>
        <v>16.49812</v>
      </c>
      <c r="R10" s="208"/>
      <c r="S10" s="200"/>
      <c r="T10" s="230"/>
      <c r="U10" s="160" t="s">
        <v>61</v>
      </c>
      <c r="V10" s="175" t="s">
        <v>61</v>
      </c>
      <c r="W10" s="208"/>
      <c r="X10" s="200"/>
      <c r="Y10" s="208"/>
      <c r="Z10" s="268"/>
      <c r="AA10" s="229" t="e">
        <f>Z10/Y10*100</f>
        <v>#DIV/0!</v>
      </c>
      <c r="AB10" s="208">
        <v>457.44063999999997</v>
      </c>
      <c r="AC10" s="200">
        <v>35.693260000000002</v>
      </c>
      <c r="AD10" s="229">
        <f t="shared" ref="AD10:AD23" si="9">AC10/AB10*100</f>
        <v>7.8028178694398473</v>
      </c>
      <c r="AE10" s="235"/>
      <c r="AF10" s="236"/>
      <c r="AG10" s="241"/>
      <c r="AH10" s="524"/>
      <c r="AI10" s="534"/>
      <c r="AJ10" s="535"/>
      <c r="AK10" s="527"/>
      <c r="AL10" s="236"/>
      <c r="AM10" s="355">
        <f>B10+E10+H10+K10+N10+R10+Y10+AB10+AE10+AG10</f>
        <v>1214.44064</v>
      </c>
      <c r="AN10" s="353">
        <f>C10+F10+I10+L10+O10+S10+Z10+AC10+AF10+AH10+AJ10</f>
        <v>59.226420000000005</v>
      </c>
      <c r="AO10" s="245">
        <f t="shared" ref="AO10:AO23" si="10">AN10/AM10*100</f>
        <v>4.8768476654404456</v>
      </c>
      <c r="AP10" s="56">
        <f t="shared" ref="AP10:AP23" si="11">AN10-AM10</f>
        <v>-1155.2142200000001</v>
      </c>
      <c r="AQ10" s="154" t="s">
        <v>61</v>
      </c>
      <c r="AR10" s="175" t="s">
        <v>61</v>
      </c>
      <c r="AS10" s="255">
        <v>1196</v>
      </c>
      <c r="AT10" s="58">
        <v>155</v>
      </c>
      <c r="AU10" s="256">
        <f t="shared" ref="AU10:AU22" si="12">AT10/AS10*100</f>
        <v>12.959866220735785</v>
      </c>
      <c r="AV10" s="59"/>
      <c r="AW10" s="260"/>
      <c r="AX10" s="263"/>
      <c r="AY10" s="97"/>
      <c r="AZ10" s="187"/>
      <c r="BA10" s="266">
        <v>16</v>
      </c>
      <c r="BB10" s="267"/>
      <c r="BC10" s="208">
        <v>2.7</v>
      </c>
      <c r="BD10" s="268"/>
      <c r="BE10" s="208">
        <v>76.2</v>
      </c>
      <c r="BF10" s="271">
        <v>9.5340000000000007</v>
      </c>
      <c r="BG10" s="279"/>
      <c r="BH10" s="280"/>
      <c r="BI10" s="75"/>
      <c r="BJ10" s="279"/>
      <c r="BK10" s="280"/>
      <c r="BL10" s="279"/>
      <c r="BM10" s="280"/>
      <c r="BN10" s="279"/>
      <c r="BO10" s="280"/>
      <c r="BP10" s="279"/>
      <c r="BQ10" s="430"/>
      <c r="BR10" s="175" t="s">
        <v>61</v>
      </c>
      <c r="BS10" s="436"/>
      <c r="BT10" s="543"/>
      <c r="BU10" s="543">
        <v>104.8</v>
      </c>
      <c r="BV10" s="547"/>
      <c r="BW10" s="543"/>
      <c r="BX10" s="436"/>
      <c r="BY10" s="437"/>
      <c r="BZ10" s="432">
        <f>AS10+AX10+BA10+BC10+BE10+BG10+BL10+BN10+BP10+BS10+BJ10+BV10+BX10+BU10</f>
        <v>1395.7</v>
      </c>
      <c r="CA10" s="385">
        <f t="shared" ref="CA10:CA20" si="13">AT10+AY10+BB10+BD10+BF10+BH10+BK10+BM10+BO10+BQ10+BT10</f>
        <v>164.53399999999999</v>
      </c>
      <c r="CB10" s="292">
        <f t="shared" ref="CB10:CB22" si="14">AM10+BZ10</f>
        <v>2610.1406400000001</v>
      </c>
      <c r="CC10" s="293">
        <f t="shared" si="6"/>
        <v>223.76042000000001</v>
      </c>
      <c r="CD10" s="386">
        <f t="shared" ref="CD10:CD22" si="15">CC10/CB10*100</f>
        <v>8.5727342263059061</v>
      </c>
      <c r="CE10" s="193">
        <f t="shared" si="7"/>
        <v>-2386.38022</v>
      </c>
      <c r="CF10" s="86"/>
      <c r="CG10" s="86"/>
      <c r="CH10" s="86"/>
      <c r="CI10" s="86"/>
      <c r="CJ10" s="86"/>
      <c r="CK10" s="86"/>
      <c r="CL10" s="86"/>
      <c r="CM10" s="86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  <c r="ALQ10" s="147"/>
      <c r="ALR10" s="147"/>
      <c r="ALS10" s="147"/>
      <c r="ALT10" s="147"/>
      <c r="ALU10" s="147"/>
      <c r="ALV10" s="147"/>
      <c r="ALW10" s="147"/>
      <c r="ALX10" s="147"/>
      <c r="ALY10" s="147"/>
      <c r="ALZ10" s="147"/>
      <c r="AMA10" s="147"/>
    </row>
    <row r="11" spans="1:1015">
      <c r="A11" s="175" t="s">
        <v>62</v>
      </c>
      <c r="B11" s="460">
        <v>238</v>
      </c>
      <c r="C11" s="200">
        <v>55.309040000000003</v>
      </c>
      <c r="D11" s="52">
        <f t="shared" si="0"/>
        <v>23.239092436974794</v>
      </c>
      <c r="E11" s="208">
        <v>3</v>
      </c>
      <c r="F11" s="200"/>
      <c r="G11" s="229">
        <f t="shared" si="1"/>
        <v>0</v>
      </c>
      <c r="H11" s="208">
        <v>61</v>
      </c>
      <c r="I11" s="200">
        <v>1.9092199999999999</v>
      </c>
      <c r="J11" s="229">
        <f t="shared" si="2"/>
        <v>3.1298688524590159</v>
      </c>
      <c r="K11" s="208">
        <v>498</v>
      </c>
      <c r="L11" s="200">
        <v>20.05639</v>
      </c>
      <c r="M11" s="229">
        <f t="shared" si="3"/>
        <v>4.0273875502008032</v>
      </c>
      <c r="N11" s="208">
        <v>40</v>
      </c>
      <c r="O11" s="200"/>
      <c r="P11" s="229">
        <f t="shared" si="4"/>
        <v>0</v>
      </c>
      <c r="Q11" s="229">
        <f t="shared" si="8"/>
        <v>20.05639</v>
      </c>
      <c r="R11" s="208">
        <v>260</v>
      </c>
      <c r="S11" s="200"/>
      <c r="T11" s="229"/>
      <c r="U11" s="160" t="s">
        <v>62</v>
      </c>
      <c r="V11" s="175" t="s">
        <v>62</v>
      </c>
      <c r="W11" s="208"/>
      <c r="X11" s="200"/>
      <c r="Y11" s="208">
        <v>5</v>
      </c>
      <c r="Z11" s="268">
        <v>0.8</v>
      </c>
      <c r="AA11" s="229">
        <f t="shared" ref="AA11:AA22" si="16">Z11/Y11*100</f>
        <v>16</v>
      </c>
      <c r="AB11" s="208">
        <v>561.85644000000002</v>
      </c>
      <c r="AC11" s="200">
        <v>22.644130000000001</v>
      </c>
      <c r="AD11" s="229">
        <f t="shared" si="9"/>
        <v>4.0302341288461516</v>
      </c>
      <c r="AE11" s="223"/>
      <c r="AF11" s="236"/>
      <c r="AG11" s="241"/>
      <c r="AH11" s="524"/>
      <c r="AI11" s="534"/>
      <c r="AJ11" s="535"/>
      <c r="AK11" s="527"/>
      <c r="AL11" s="236"/>
      <c r="AM11" s="355">
        <f>B11+E11+H11+K11+N11+R11+Y11+AB11+AE11+AG11+W11</f>
        <v>1666.85644</v>
      </c>
      <c r="AN11" s="353">
        <f>C11+F11+I11+L11+O11+S11+Z11+AC11+AF11+AH11+X11+AJ11+AL11</f>
        <v>100.71878000000001</v>
      </c>
      <c r="AO11" s="245">
        <f t="shared" si="10"/>
        <v>6.0424387837503275</v>
      </c>
      <c r="AP11" s="56">
        <f t="shared" si="11"/>
        <v>-1566.1376600000001</v>
      </c>
      <c r="AQ11" s="154" t="s">
        <v>62</v>
      </c>
      <c r="AR11" s="175" t="s">
        <v>62</v>
      </c>
      <c r="AS11" s="255">
        <v>1381</v>
      </c>
      <c r="AT11" s="58">
        <v>198</v>
      </c>
      <c r="AU11" s="256">
        <f t="shared" si="12"/>
        <v>14.337436640115858</v>
      </c>
      <c r="AV11" s="59"/>
      <c r="AW11" s="260"/>
      <c r="AX11" s="263"/>
      <c r="AY11" s="97"/>
      <c r="AZ11" s="187"/>
      <c r="BA11" s="266">
        <v>24</v>
      </c>
      <c r="BB11" s="267"/>
      <c r="BC11" s="208">
        <v>5.7</v>
      </c>
      <c r="BD11" s="268"/>
      <c r="BE11" s="208">
        <v>76.2</v>
      </c>
      <c r="BF11" s="271">
        <v>12.7</v>
      </c>
      <c r="BG11" s="279"/>
      <c r="BH11" s="280"/>
      <c r="BI11" s="75"/>
      <c r="BJ11" s="279">
        <v>9</v>
      </c>
      <c r="BK11" s="280"/>
      <c r="BL11" s="279"/>
      <c r="BM11" s="280"/>
      <c r="BN11" s="279"/>
      <c r="BO11" s="280"/>
      <c r="BP11" s="279"/>
      <c r="BQ11" s="430"/>
      <c r="BR11" s="175" t="s">
        <v>62</v>
      </c>
      <c r="BS11" s="436"/>
      <c r="BT11" s="543"/>
      <c r="BU11" s="543">
        <v>287</v>
      </c>
      <c r="BV11" s="547"/>
      <c r="BW11" s="543"/>
      <c r="BX11" s="436"/>
      <c r="BY11" s="437"/>
      <c r="BZ11" s="432">
        <f>AS11+AX11+BA11+BC11+BE11+BG11+BL11+BN11+BP11+BS11+BJ11+BV11+BX11+BU11</f>
        <v>1782.9</v>
      </c>
      <c r="CA11" s="385">
        <f t="shared" si="13"/>
        <v>210.7</v>
      </c>
      <c r="CB11" s="292">
        <f t="shared" si="14"/>
        <v>3449.7564400000001</v>
      </c>
      <c r="CC11" s="293">
        <f t="shared" si="6"/>
        <v>311.41877999999997</v>
      </c>
      <c r="CD11" s="386">
        <f t="shared" si="15"/>
        <v>9.0272686033452239</v>
      </c>
      <c r="CE11" s="193">
        <f t="shared" si="7"/>
        <v>-3138.3376600000001</v>
      </c>
      <c r="CF11" s="86"/>
      <c r="CG11" s="86"/>
      <c r="CH11" s="86"/>
      <c r="CI11" s="86"/>
      <c r="CJ11" s="86"/>
      <c r="CK11" s="86"/>
      <c r="CL11" s="86"/>
      <c r="CM11" s="86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  <c r="ALQ11" s="147"/>
      <c r="ALR11" s="147"/>
      <c r="ALS11" s="147"/>
      <c r="ALT11" s="147"/>
      <c r="ALU11" s="147"/>
      <c r="ALV11" s="147"/>
      <c r="ALW11" s="147"/>
      <c r="ALX11" s="147"/>
      <c r="ALY11" s="147"/>
      <c r="ALZ11" s="147"/>
      <c r="AMA11" s="147"/>
    </row>
    <row r="12" spans="1:1015">
      <c r="A12" s="175" t="s">
        <v>63</v>
      </c>
      <c r="B12" s="199">
        <v>1550</v>
      </c>
      <c r="C12" s="200">
        <v>344.07332000000002</v>
      </c>
      <c r="D12" s="52">
        <f t="shared" si="0"/>
        <v>22.198278709677421</v>
      </c>
      <c r="E12" s="208">
        <v>217</v>
      </c>
      <c r="F12" s="200"/>
      <c r="G12" s="229">
        <f t="shared" si="1"/>
        <v>0</v>
      </c>
      <c r="H12" s="208">
        <v>111</v>
      </c>
      <c r="I12" s="200">
        <v>7.8790500000000003</v>
      </c>
      <c r="J12" s="229">
        <f t="shared" si="2"/>
        <v>7.0982432432432434</v>
      </c>
      <c r="K12" s="208">
        <v>462</v>
      </c>
      <c r="L12" s="200">
        <v>58.017879999999998</v>
      </c>
      <c r="M12" s="229">
        <f t="shared" si="3"/>
        <v>12.557982683982683</v>
      </c>
      <c r="N12" s="208">
        <v>256</v>
      </c>
      <c r="O12" s="200">
        <v>70.589960000000005</v>
      </c>
      <c r="P12" s="229">
        <f t="shared" si="4"/>
        <v>27.574203125</v>
      </c>
      <c r="Q12" s="229">
        <f t="shared" si="8"/>
        <v>128.60784000000001</v>
      </c>
      <c r="R12" s="208">
        <v>3838.43298</v>
      </c>
      <c r="S12" s="200">
        <v>902.80087000000003</v>
      </c>
      <c r="T12" s="229"/>
      <c r="U12" s="160" t="s">
        <v>63</v>
      </c>
      <c r="V12" s="175" t="s">
        <v>63</v>
      </c>
      <c r="W12" s="208">
        <v>1732.93523</v>
      </c>
      <c r="X12" s="200"/>
      <c r="Y12" s="208"/>
      <c r="Z12" s="268"/>
      <c r="AA12" s="229"/>
      <c r="AB12" s="208">
        <v>1526.4595099999999</v>
      </c>
      <c r="AC12" s="200">
        <v>86.738460000000003</v>
      </c>
      <c r="AD12" s="229">
        <f t="shared" si="9"/>
        <v>5.6823295627409083</v>
      </c>
      <c r="AE12" s="224"/>
      <c r="AF12" s="236"/>
      <c r="AG12" s="241"/>
      <c r="AH12" s="524"/>
      <c r="AI12" s="534"/>
      <c r="AJ12" s="535"/>
      <c r="AK12" s="527"/>
      <c r="AL12" s="236"/>
      <c r="AM12" s="355">
        <f>B12+E12+H12+K12+N12+R12+Y12+AB12+AE12+AG12+W12</f>
        <v>9693.8277199999993</v>
      </c>
      <c r="AN12" s="353">
        <f>C12+F12+I12+L12+O12+S12+Z12+AC12+AF12+AH12+X12</f>
        <v>1470.0995400000002</v>
      </c>
      <c r="AO12" s="245">
        <f t="shared" si="10"/>
        <v>15.165315316744666</v>
      </c>
      <c r="AP12" s="56">
        <f t="shared" si="11"/>
        <v>-8223.7281799999982</v>
      </c>
      <c r="AQ12" s="154" t="s">
        <v>63</v>
      </c>
      <c r="AR12" s="175" t="s">
        <v>63</v>
      </c>
      <c r="AS12" s="255">
        <v>4436</v>
      </c>
      <c r="AT12" s="58">
        <v>641</v>
      </c>
      <c r="AU12" s="256">
        <f t="shared" si="12"/>
        <v>14.449954914337241</v>
      </c>
      <c r="AV12" s="59"/>
      <c r="AW12" s="260"/>
      <c r="AX12" s="263">
        <v>44</v>
      </c>
      <c r="AY12" s="97"/>
      <c r="AZ12" s="187"/>
      <c r="BA12" s="266">
        <v>65</v>
      </c>
      <c r="BB12" s="267"/>
      <c r="BC12" s="208">
        <v>18.100000000000001</v>
      </c>
      <c r="BD12" s="268"/>
      <c r="BE12" s="208">
        <v>76.2</v>
      </c>
      <c r="BF12" s="271">
        <v>28.533999999999999</v>
      </c>
      <c r="BG12" s="279"/>
      <c r="BH12" s="280"/>
      <c r="BI12" s="75"/>
      <c r="BJ12" s="279"/>
      <c r="BK12" s="280"/>
      <c r="BL12" s="279"/>
      <c r="BM12" s="280"/>
      <c r="BN12" s="279"/>
      <c r="BO12" s="280"/>
      <c r="BP12" s="279"/>
      <c r="BQ12" s="430"/>
      <c r="BR12" s="175" t="s">
        <v>63</v>
      </c>
      <c r="BS12" s="436"/>
      <c r="BT12" s="543"/>
      <c r="BU12" s="543">
        <v>105</v>
      </c>
      <c r="BV12" s="547"/>
      <c r="BW12" s="543"/>
      <c r="BX12" s="436"/>
      <c r="BY12" s="437"/>
      <c r="BZ12" s="432">
        <f t="shared" si="5"/>
        <v>4744.3</v>
      </c>
      <c r="CA12" s="385">
        <f t="shared" si="13"/>
        <v>669.53399999999999</v>
      </c>
      <c r="CB12" s="292">
        <f t="shared" si="14"/>
        <v>14438.12772</v>
      </c>
      <c r="CC12" s="293">
        <f t="shared" si="6"/>
        <v>2139.6335400000003</v>
      </c>
      <c r="CD12" s="386">
        <f t="shared" si="15"/>
        <v>14.819328250131313</v>
      </c>
      <c r="CE12" s="193">
        <f t="shared" si="7"/>
        <v>-12298.49418</v>
      </c>
      <c r="CF12" s="86"/>
      <c r="CG12" s="86"/>
      <c r="CH12" s="86"/>
      <c r="CI12" s="86"/>
      <c r="CJ12" s="86"/>
      <c r="CK12" s="86"/>
      <c r="CL12" s="86"/>
      <c r="CM12" s="86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  <c r="ALQ12" s="147"/>
      <c r="ALR12" s="147"/>
      <c r="ALS12" s="147"/>
      <c r="ALT12" s="147"/>
      <c r="ALU12" s="147"/>
      <c r="ALV12" s="147"/>
      <c r="ALW12" s="147"/>
      <c r="ALX12" s="147"/>
      <c r="ALY12" s="147"/>
      <c r="ALZ12" s="147"/>
      <c r="AMA12" s="147"/>
    </row>
    <row r="13" spans="1:1015">
      <c r="A13" s="175" t="s">
        <v>64</v>
      </c>
      <c r="B13" s="199">
        <v>107</v>
      </c>
      <c r="C13" s="200">
        <v>18.274159999999998</v>
      </c>
      <c r="D13" s="52">
        <f t="shared" si="0"/>
        <v>17.078654205607474</v>
      </c>
      <c r="E13" s="208">
        <v>158.80000000000001</v>
      </c>
      <c r="F13" s="200">
        <v>158.75149999999999</v>
      </c>
      <c r="G13" s="229">
        <f t="shared" si="1"/>
        <v>99.969458438287134</v>
      </c>
      <c r="H13" s="208">
        <v>26</v>
      </c>
      <c r="I13" s="200">
        <v>0.31696999999999997</v>
      </c>
      <c r="J13" s="229">
        <f t="shared" si="2"/>
        <v>1.2191153846153844</v>
      </c>
      <c r="K13" s="208">
        <v>363</v>
      </c>
      <c r="L13" s="200">
        <v>20.499549999999999</v>
      </c>
      <c r="M13" s="229">
        <f t="shared" si="3"/>
        <v>5.6472589531680439</v>
      </c>
      <c r="N13" s="208">
        <v>124</v>
      </c>
      <c r="O13" s="200"/>
      <c r="P13" s="229"/>
      <c r="Q13" s="229">
        <f t="shared" si="8"/>
        <v>20.499549999999999</v>
      </c>
      <c r="R13" s="208"/>
      <c r="S13" s="200"/>
      <c r="T13" s="230"/>
      <c r="U13" s="160" t="s">
        <v>65</v>
      </c>
      <c r="V13" s="175" t="s">
        <v>64</v>
      </c>
      <c r="W13" s="208"/>
      <c r="X13" s="200"/>
      <c r="Y13" s="231"/>
      <c r="Z13" s="268"/>
      <c r="AA13" s="229" t="e">
        <f t="shared" si="16"/>
        <v>#DIV/0!</v>
      </c>
      <c r="AB13" s="208">
        <v>740.85494000000006</v>
      </c>
      <c r="AC13" s="200">
        <v>23.795500000000001</v>
      </c>
      <c r="AD13" s="229">
        <f t="shared" si="9"/>
        <v>3.2118973250013019</v>
      </c>
      <c r="AE13" s="224"/>
      <c r="AF13" s="236"/>
      <c r="AG13" s="241"/>
      <c r="AH13" s="524"/>
      <c r="AI13" s="534"/>
      <c r="AJ13" s="535"/>
      <c r="AK13" s="527"/>
      <c r="AL13" s="236"/>
      <c r="AM13" s="355">
        <f>B13+E13+H13+K13+N13+R13+Y13+AB13+AE13+AG13+W13</f>
        <v>1519.6549399999999</v>
      </c>
      <c r="AN13" s="353">
        <f>C13+F13+I13+L13+O13+S13+Z13+AC13+AF13+AH13+X13</f>
        <v>221.63767999999999</v>
      </c>
      <c r="AO13" s="245">
        <f t="shared" si="10"/>
        <v>14.584737243048082</v>
      </c>
      <c r="AP13" s="56">
        <f t="shared" si="11"/>
        <v>-1298.0172599999999</v>
      </c>
      <c r="AQ13" s="154" t="s">
        <v>65</v>
      </c>
      <c r="AR13" s="175" t="s">
        <v>64</v>
      </c>
      <c r="AS13" s="255">
        <v>2065</v>
      </c>
      <c r="AT13" s="58">
        <v>298</v>
      </c>
      <c r="AU13" s="256">
        <f t="shared" si="12"/>
        <v>14.430992736077483</v>
      </c>
      <c r="AV13" s="59"/>
      <c r="AW13" s="260"/>
      <c r="AX13" s="263">
        <v>38</v>
      </c>
      <c r="AY13" s="97"/>
      <c r="AZ13" s="187"/>
      <c r="BA13" s="266">
        <v>22</v>
      </c>
      <c r="BB13" s="267"/>
      <c r="BC13" s="208">
        <v>5.4</v>
      </c>
      <c r="BD13" s="268"/>
      <c r="BE13" s="208">
        <v>76.2</v>
      </c>
      <c r="BF13" s="271">
        <v>9.5340000000000007</v>
      </c>
      <c r="BG13" s="279"/>
      <c r="BH13" s="280"/>
      <c r="BI13" s="75"/>
      <c r="BJ13" s="279">
        <v>9</v>
      </c>
      <c r="BK13" s="280"/>
      <c r="BL13" s="279"/>
      <c r="BM13" s="280"/>
      <c r="BN13" s="279"/>
      <c r="BO13" s="280"/>
      <c r="BP13" s="279"/>
      <c r="BQ13" s="430"/>
      <c r="BR13" s="175" t="s">
        <v>64</v>
      </c>
      <c r="BS13" s="436"/>
      <c r="BT13" s="543"/>
      <c r="BU13" s="543">
        <v>287</v>
      </c>
      <c r="BV13" s="547"/>
      <c r="BW13" s="543"/>
      <c r="BX13" s="436"/>
      <c r="BY13" s="437"/>
      <c r="BZ13" s="432">
        <f>AS13+AX13+BA13+BC13+BE13+BG13+BL13+BN13+BP13+BS13+BJ13+BV13+BX13+BU13</f>
        <v>2502.6</v>
      </c>
      <c r="CA13" s="385">
        <f t="shared" si="13"/>
        <v>307.53399999999999</v>
      </c>
      <c r="CB13" s="292">
        <f t="shared" si="14"/>
        <v>4022.2549399999998</v>
      </c>
      <c r="CC13" s="293">
        <f t="shared" si="6"/>
        <v>529.17167999999992</v>
      </c>
      <c r="CD13" s="386">
        <f t="shared" si="15"/>
        <v>13.156094973930218</v>
      </c>
      <c r="CE13" s="193">
        <f t="shared" si="7"/>
        <v>-3493.0832599999999</v>
      </c>
      <c r="CF13" s="86"/>
      <c r="CG13" s="86"/>
      <c r="CH13" s="86"/>
      <c r="CI13" s="86"/>
      <c r="CJ13" s="86"/>
      <c r="CK13" s="86"/>
      <c r="CL13" s="86"/>
      <c r="CM13" s="86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  <c r="ALQ13" s="147"/>
      <c r="ALR13" s="147"/>
      <c r="ALS13" s="147"/>
      <c r="ALT13" s="147"/>
      <c r="ALU13" s="147"/>
      <c r="ALV13" s="147"/>
      <c r="ALW13" s="147"/>
      <c r="ALX13" s="147"/>
      <c r="ALY13" s="147"/>
      <c r="ALZ13" s="147"/>
      <c r="AMA13" s="147"/>
    </row>
    <row r="14" spans="1:1015">
      <c r="A14" s="175" t="s">
        <v>66</v>
      </c>
      <c r="B14" s="199">
        <v>300</v>
      </c>
      <c r="C14" s="200">
        <v>59.299500000000002</v>
      </c>
      <c r="D14" s="52">
        <f t="shared" si="0"/>
        <v>19.766500000000001</v>
      </c>
      <c r="E14" s="208"/>
      <c r="F14" s="200"/>
      <c r="G14" s="229"/>
      <c r="H14" s="208">
        <v>16</v>
      </c>
      <c r="I14" s="200">
        <v>0.36874000000000001</v>
      </c>
      <c r="J14" s="229">
        <f t="shared" si="2"/>
        <v>2.3046250000000001</v>
      </c>
      <c r="K14" s="208">
        <v>516</v>
      </c>
      <c r="L14" s="200">
        <v>60.500439999999998</v>
      </c>
      <c r="M14" s="229">
        <f t="shared" si="3"/>
        <v>11.724891472868217</v>
      </c>
      <c r="N14" s="208">
        <v>12</v>
      </c>
      <c r="O14" s="200">
        <v>3.0000000000000001E-3</v>
      </c>
      <c r="P14" s="229">
        <f t="shared" si="4"/>
        <v>2.5000000000000001E-2</v>
      </c>
      <c r="Q14" s="229">
        <f t="shared" si="8"/>
        <v>60.503439999999998</v>
      </c>
      <c r="R14" s="208"/>
      <c r="S14" s="200"/>
      <c r="T14" s="230"/>
      <c r="U14" s="160" t="s">
        <v>66</v>
      </c>
      <c r="V14" s="175" t="s">
        <v>66</v>
      </c>
      <c r="W14" s="208"/>
      <c r="X14" s="200"/>
      <c r="Y14" s="207"/>
      <c r="Z14" s="268"/>
      <c r="AA14" s="229"/>
      <c r="AB14" s="208">
        <v>661.30005000000006</v>
      </c>
      <c r="AC14" s="200">
        <v>50.661389999999997</v>
      </c>
      <c r="AD14" s="229">
        <f t="shared" si="9"/>
        <v>7.660877993280053</v>
      </c>
      <c r="AE14" s="224"/>
      <c r="AF14" s="236"/>
      <c r="AG14" s="241"/>
      <c r="AH14" s="524"/>
      <c r="AI14" s="534"/>
      <c r="AJ14" s="535"/>
      <c r="AK14" s="527"/>
      <c r="AL14" s="236"/>
      <c r="AM14" s="355">
        <f>B14+E14+H14+K14+N14+R14+Y14+AB14+AE14+AG14</f>
        <v>1505.3000500000001</v>
      </c>
      <c r="AN14" s="353">
        <f>C14+F14+I14+L14+O14+S14+Z14+AC14+AF14+AH14+X14</f>
        <v>170.83306999999999</v>
      </c>
      <c r="AO14" s="245">
        <f t="shared" si="10"/>
        <v>11.348771960779514</v>
      </c>
      <c r="AP14" s="56">
        <f t="shared" si="11"/>
        <v>-1334.4669800000001</v>
      </c>
      <c r="AQ14" s="154" t="s">
        <v>66</v>
      </c>
      <c r="AR14" s="175" t="s">
        <v>66</v>
      </c>
      <c r="AS14" s="255">
        <v>1767</v>
      </c>
      <c r="AT14" s="58">
        <v>253</v>
      </c>
      <c r="AU14" s="256">
        <f t="shared" si="12"/>
        <v>14.318053197509903</v>
      </c>
      <c r="AV14" s="59"/>
      <c r="AW14" s="260"/>
      <c r="AX14" s="263">
        <v>15</v>
      </c>
      <c r="AY14" s="97"/>
      <c r="AZ14" s="187"/>
      <c r="BA14" s="266">
        <v>22</v>
      </c>
      <c r="BB14" s="267"/>
      <c r="BC14" s="208">
        <v>3.6</v>
      </c>
      <c r="BD14" s="268"/>
      <c r="BE14" s="208">
        <v>76.2</v>
      </c>
      <c r="BF14" s="271">
        <v>9.5340000000000007</v>
      </c>
      <c r="BG14" s="279"/>
      <c r="BH14" s="280"/>
      <c r="BI14" s="75"/>
      <c r="BJ14" s="279"/>
      <c r="BK14" s="280"/>
      <c r="BL14" s="279"/>
      <c r="BM14" s="280"/>
      <c r="BN14" s="279"/>
      <c r="BO14" s="280"/>
      <c r="BP14" s="279"/>
      <c r="BQ14" s="430"/>
      <c r="BR14" s="175" t="s">
        <v>66</v>
      </c>
      <c r="BS14" s="436"/>
      <c r="BT14" s="543"/>
      <c r="BU14" s="543">
        <v>287</v>
      </c>
      <c r="BV14" s="547"/>
      <c r="BW14" s="543"/>
      <c r="BX14" s="436"/>
      <c r="BY14" s="437"/>
      <c r="BZ14" s="432">
        <f>AS14+AX14+BA14+BC14+BE14+BG14+BL14+BN14+BP14+BS14+BJ14+BV14+BX14+BU14</f>
        <v>2170.8000000000002</v>
      </c>
      <c r="CA14" s="385">
        <f t="shared" si="13"/>
        <v>262.53399999999999</v>
      </c>
      <c r="CB14" s="292">
        <f t="shared" si="14"/>
        <v>3676.10005</v>
      </c>
      <c r="CC14" s="293">
        <f t="shared" si="6"/>
        <v>433.36707000000001</v>
      </c>
      <c r="CD14" s="386">
        <f t="shared" si="15"/>
        <v>11.78877245193585</v>
      </c>
      <c r="CE14" s="193">
        <f t="shared" si="7"/>
        <v>-3242.7329799999998</v>
      </c>
      <c r="CF14" s="86"/>
      <c r="CG14" s="86"/>
      <c r="CH14" s="86"/>
      <c r="CI14" s="86"/>
      <c r="CJ14" s="86"/>
      <c r="CK14" s="86"/>
      <c r="CL14" s="86"/>
      <c r="CM14" s="86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  <c r="ALQ14" s="147"/>
      <c r="ALR14" s="147"/>
      <c r="ALS14" s="147"/>
      <c r="ALT14" s="147"/>
      <c r="ALU14" s="147"/>
      <c r="ALV14" s="147"/>
      <c r="ALW14" s="147"/>
      <c r="ALX14" s="147"/>
      <c r="ALY14" s="147"/>
      <c r="ALZ14" s="147"/>
      <c r="AMA14" s="147"/>
    </row>
    <row r="15" spans="1:1015">
      <c r="A15" s="175" t="s">
        <v>67</v>
      </c>
      <c r="B15" s="199">
        <v>173</v>
      </c>
      <c r="C15" s="200">
        <v>21.035360000000001</v>
      </c>
      <c r="D15" s="52">
        <f t="shared" si="0"/>
        <v>12.159167630057805</v>
      </c>
      <c r="E15" s="209">
        <v>179</v>
      </c>
      <c r="F15" s="200">
        <v>8.1713799999999992</v>
      </c>
      <c r="G15" s="229">
        <f t="shared" si="1"/>
        <v>4.5650167597765359</v>
      </c>
      <c r="H15" s="208">
        <v>25</v>
      </c>
      <c r="I15" s="198">
        <v>1.5390299999999999</v>
      </c>
      <c r="J15" s="229">
        <f t="shared" si="2"/>
        <v>6.1561199999999996</v>
      </c>
      <c r="K15" s="208">
        <v>617</v>
      </c>
      <c r="L15" s="200">
        <v>21.491379999999999</v>
      </c>
      <c r="M15" s="229">
        <f t="shared" si="3"/>
        <v>3.4832058346839543</v>
      </c>
      <c r="N15" s="208">
        <v>36</v>
      </c>
      <c r="O15" s="200">
        <v>3.0000000000000001E-3</v>
      </c>
      <c r="P15" s="229">
        <f t="shared" si="4"/>
        <v>8.3333333333333332E-3</v>
      </c>
      <c r="Q15" s="229">
        <f t="shared" si="8"/>
        <v>21.49438</v>
      </c>
      <c r="R15" s="208"/>
      <c r="S15" s="200"/>
      <c r="T15" s="230"/>
      <c r="U15" s="160" t="s">
        <v>67</v>
      </c>
      <c r="V15" s="175" t="s">
        <v>67</v>
      </c>
      <c r="W15" s="208"/>
      <c r="X15" s="200"/>
      <c r="Y15" s="208">
        <v>7</v>
      </c>
      <c r="Z15" s="268"/>
      <c r="AA15" s="229">
        <f t="shared" si="16"/>
        <v>0</v>
      </c>
      <c r="AB15" s="208">
        <v>333.13610999999997</v>
      </c>
      <c r="AC15" s="200">
        <v>28.401060000000001</v>
      </c>
      <c r="AD15" s="229">
        <f t="shared" si="9"/>
        <v>8.5253622010534968</v>
      </c>
      <c r="AE15" s="224"/>
      <c r="AF15" s="236"/>
      <c r="AG15" s="241"/>
      <c r="AH15" s="524"/>
      <c r="AI15" s="534"/>
      <c r="AJ15" s="535"/>
      <c r="AK15" s="527"/>
      <c r="AL15" s="236"/>
      <c r="AM15" s="355">
        <f>B15+E15+H15+K15+N15+R15+Y15+AB15+AE15+AG15</f>
        <v>1370.1361099999999</v>
      </c>
      <c r="AN15" s="353">
        <f>C15+F15+I15+L15+O15+S15+Z15+AC15+AF15+AH15+X15</f>
        <v>80.641210000000001</v>
      </c>
      <c r="AO15" s="245">
        <f t="shared" si="10"/>
        <v>5.8856349680470803</v>
      </c>
      <c r="AP15" s="56">
        <f t="shared" si="11"/>
        <v>-1289.4948999999999</v>
      </c>
      <c r="AQ15" s="154" t="s">
        <v>67</v>
      </c>
      <c r="AR15" s="175" t="s">
        <v>67</v>
      </c>
      <c r="AS15" s="255">
        <v>1638</v>
      </c>
      <c r="AT15" s="58">
        <v>232</v>
      </c>
      <c r="AU15" s="256">
        <f t="shared" si="12"/>
        <v>14.163614163614163</v>
      </c>
      <c r="AV15" s="59"/>
      <c r="AW15" s="260"/>
      <c r="AX15" s="263"/>
      <c r="AY15" s="97"/>
      <c r="AZ15" s="187"/>
      <c r="BA15" s="266">
        <v>22</v>
      </c>
      <c r="BB15" s="267"/>
      <c r="BC15" s="208">
        <v>5.8</v>
      </c>
      <c r="BD15" s="268"/>
      <c r="BE15" s="208">
        <v>76.2</v>
      </c>
      <c r="BF15" s="271">
        <v>12.7</v>
      </c>
      <c r="BG15" s="279"/>
      <c r="BH15" s="280"/>
      <c r="BI15" s="75"/>
      <c r="BJ15" s="279"/>
      <c r="BK15" s="280"/>
      <c r="BL15" s="279"/>
      <c r="BM15" s="280"/>
      <c r="BN15" s="279"/>
      <c r="BO15" s="280"/>
      <c r="BP15" s="279"/>
      <c r="BQ15" s="430"/>
      <c r="BR15" s="175" t="s">
        <v>67</v>
      </c>
      <c r="BS15" s="436"/>
      <c r="BT15" s="543"/>
      <c r="BU15" s="543">
        <v>105</v>
      </c>
      <c r="BV15" s="547"/>
      <c r="BW15" s="543"/>
      <c r="BX15" s="436"/>
      <c r="BY15" s="437"/>
      <c r="BZ15" s="432">
        <f t="shared" si="5"/>
        <v>1847</v>
      </c>
      <c r="CA15" s="385">
        <f t="shared" si="13"/>
        <v>244.7</v>
      </c>
      <c r="CB15" s="292">
        <f t="shared" si="14"/>
        <v>3217.1361099999999</v>
      </c>
      <c r="CC15" s="293">
        <f t="shared" si="6"/>
        <v>325.34120999999999</v>
      </c>
      <c r="CD15" s="386">
        <f t="shared" si="15"/>
        <v>10.112758642344168</v>
      </c>
      <c r="CE15" s="193">
        <f t="shared" si="7"/>
        <v>-2891.7948999999999</v>
      </c>
      <c r="CF15" s="86"/>
      <c r="CG15" s="86"/>
      <c r="CH15" s="86"/>
      <c r="CI15" s="86"/>
      <c r="CJ15" s="86"/>
      <c r="CK15" s="86"/>
      <c r="CL15" s="86"/>
      <c r="CM15" s="86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  <c r="ALQ15" s="147"/>
      <c r="ALR15" s="147"/>
      <c r="ALS15" s="147"/>
      <c r="ALT15" s="147"/>
      <c r="ALU15" s="147"/>
      <c r="ALV15" s="147"/>
      <c r="ALW15" s="147"/>
      <c r="ALX15" s="147"/>
      <c r="ALY15" s="147"/>
      <c r="ALZ15" s="147"/>
      <c r="AMA15" s="147"/>
    </row>
    <row r="16" spans="1:1015">
      <c r="A16" s="175" t="s">
        <v>68</v>
      </c>
      <c r="B16" s="242">
        <v>140</v>
      </c>
      <c r="C16" s="200">
        <v>30.633500000000002</v>
      </c>
      <c r="D16" s="52">
        <f t="shared" si="0"/>
        <v>21.881071428571431</v>
      </c>
      <c r="E16" s="207">
        <v>20</v>
      </c>
      <c r="F16" s="198">
        <v>0.5</v>
      </c>
      <c r="G16" s="229">
        <f t="shared" si="1"/>
        <v>2.5</v>
      </c>
      <c r="H16" s="208">
        <v>41</v>
      </c>
      <c r="I16" s="200">
        <v>0.26635999999999999</v>
      </c>
      <c r="J16" s="229">
        <f t="shared" si="2"/>
        <v>0.64965853658536576</v>
      </c>
      <c r="K16" s="208">
        <v>300</v>
      </c>
      <c r="L16" s="200">
        <v>15.0075</v>
      </c>
      <c r="M16" s="229">
        <f t="shared" si="3"/>
        <v>5.0025000000000004</v>
      </c>
      <c r="N16" s="208">
        <v>3</v>
      </c>
      <c r="O16" s="200"/>
      <c r="P16" s="229">
        <f t="shared" si="4"/>
        <v>0</v>
      </c>
      <c r="Q16" s="229">
        <f t="shared" si="8"/>
        <v>15.0075</v>
      </c>
      <c r="R16" s="208"/>
      <c r="S16" s="200"/>
      <c r="T16" s="230"/>
      <c r="U16" s="160" t="s">
        <v>69</v>
      </c>
      <c r="V16" s="175" t="s">
        <v>68</v>
      </c>
      <c r="W16" s="208"/>
      <c r="X16" s="200"/>
      <c r="Y16" s="208"/>
      <c r="Z16" s="268"/>
      <c r="AA16" s="229" t="e">
        <f t="shared" si="16"/>
        <v>#DIV/0!</v>
      </c>
      <c r="AB16" s="208">
        <v>402.74765000000002</v>
      </c>
      <c r="AC16" s="200">
        <v>33.774279999999997</v>
      </c>
      <c r="AD16" s="229">
        <f t="shared" si="9"/>
        <v>8.3859657529969436</v>
      </c>
      <c r="AE16" s="224"/>
      <c r="AF16" s="236"/>
      <c r="AG16" s="242"/>
      <c r="AH16" s="94"/>
      <c r="AI16" s="536"/>
      <c r="AJ16" s="537"/>
      <c r="AK16" s="528"/>
      <c r="AL16" s="200"/>
      <c r="AM16" s="355">
        <f>B16+E16+H16+K16+N16+R16+Y16+AB16+AE16+AG16+W16</f>
        <v>906.74765000000002</v>
      </c>
      <c r="AN16" s="353">
        <f t="shared" ref="AN16:AN22" si="17">C16+F16+I16+L16+O16+S16+Z16+AC16+AF16+AH16+X16+AL16</f>
        <v>80.181639999999987</v>
      </c>
      <c r="AO16" s="245">
        <f t="shared" si="10"/>
        <v>8.842773400074428</v>
      </c>
      <c r="AP16" s="56">
        <f t="shared" si="11"/>
        <v>-826.56601000000001</v>
      </c>
      <c r="AQ16" s="154" t="s">
        <v>69</v>
      </c>
      <c r="AR16" s="175" t="s">
        <v>68</v>
      </c>
      <c r="AS16" s="255">
        <v>1729</v>
      </c>
      <c r="AT16" s="58">
        <v>247</v>
      </c>
      <c r="AU16" s="256">
        <f t="shared" si="12"/>
        <v>14.285714285714285</v>
      </c>
      <c r="AV16" s="59"/>
      <c r="AW16" s="260"/>
      <c r="AX16" s="263">
        <v>18</v>
      </c>
      <c r="AY16" s="97"/>
      <c r="AZ16" s="187"/>
      <c r="BA16" s="266">
        <v>20</v>
      </c>
      <c r="BB16" s="267"/>
      <c r="BC16" s="208">
        <v>2.9</v>
      </c>
      <c r="BD16" s="268"/>
      <c r="BE16" s="208">
        <v>76.2</v>
      </c>
      <c r="BF16" s="271">
        <v>9.5340000000000007</v>
      </c>
      <c r="BG16" s="279"/>
      <c r="BH16" s="280"/>
      <c r="BI16" s="75"/>
      <c r="BJ16" s="279"/>
      <c r="BK16" s="280"/>
      <c r="BL16" s="279"/>
      <c r="BM16" s="280"/>
      <c r="BN16" s="279"/>
      <c r="BO16" s="280"/>
      <c r="BP16" s="279"/>
      <c r="BQ16" s="430"/>
      <c r="BR16" s="175" t="s">
        <v>68</v>
      </c>
      <c r="BS16" s="436"/>
      <c r="BT16" s="543"/>
      <c r="BU16" s="543">
        <v>105</v>
      </c>
      <c r="BV16" s="547"/>
      <c r="BW16" s="543"/>
      <c r="BX16" s="436"/>
      <c r="BY16" s="437"/>
      <c r="BZ16" s="432">
        <f t="shared" si="5"/>
        <v>1951.1000000000001</v>
      </c>
      <c r="CA16" s="385">
        <f t="shared" si="13"/>
        <v>256.53399999999999</v>
      </c>
      <c r="CB16" s="292">
        <f t="shared" si="14"/>
        <v>2857.8476500000002</v>
      </c>
      <c r="CC16" s="293">
        <f t="shared" si="6"/>
        <v>336.71564000000001</v>
      </c>
      <c r="CD16" s="386">
        <f t="shared" si="15"/>
        <v>11.782141010910781</v>
      </c>
      <c r="CE16" s="193">
        <f t="shared" si="7"/>
        <v>-2521.1320100000003</v>
      </c>
      <c r="CF16" s="86"/>
      <c r="CG16" s="86"/>
      <c r="CH16" s="86"/>
      <c r="CI16" s="86"/>
      <c r="CJ16" s="86"/>
      <c r="CK16" s="86"/>
      <c r="CL16" s="86"/>
      <c r="CM16" s="86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  <c r="ALQ16" s="147"/>
      <c r="ALR16" s="147"/>
      <c r="ALS16" s="147"/>
      <c r="ALT16" s="147"/>
      <c r="ALU16" s="147"/>
      <c r="ALV16" s="147"/>
      <c r="ALW16" s="147"/>
      <c r="ALX16" s="147"/>
      <c r="ALY16" s="147"/>
      <c r="ALZ16" s="147"/>
      <c r="AMA16" s="147"/>
    </row>
    <row r="17" spans="1:1015">
      <c r="A17" s="175" t="s">
        <v>70</v>
      </c>
      <c r="B17" s="460">
        <v>104</v>
      </c>
      <c r="C17" s="200">
        <v>3.1293000000000002</v>
      </c>
      <c r="D17" s="52">
        <f t="shared" si="0"/>
        <v>3.0089423076923079</v>
      </c>
      <c r="E17" s="208">
        <v>10</v>
      </c>
      <c r="F17" s="200"/>
      <c r="G17" s="229"/>
      <c r="H17" s="208">
        <v>20</v>
      </c>
      <c r="I17" s="200">
        <v>0.52327999999999997</v>
      </c>
      <c r="J17" s="229">
        <f t="shared" si="2"/>
        <v>2.6164000000000001</v>
      </c>
      <c r="K17" s="208">
        <v>917</v>
      </c>
      <c r="L17" s="200">
        <v>19.394200000000001</v>
      </c>
      <c r="M17" s="229">
        <f t="shared" si="3"/>
        <v>2.114961832061069</v>
      </c>
      <c r="N17" s="208">
        <v>60</v>
      </c>
      <c r="O17" s="200">
        <v>4.9000000000000002E-2</v>
      </c>
      <c r="P17" s="229">
        <f t="shared" si="4"/>
        <v>8.1666666666666665E-2</v>
      </c>
      <c r="Q17" s="229">
        <f t="shared" si="8"/>
        <v>19.443200000000001</v>
      </c>
      <c r="R17" s="208"/>
      <c r="S17" s="200"/>
      <c r="T17" s="230"/>
      <c r="U17" s="160" t="s">
        <v>70</v>
      </c>
      <c r="V17" s="175" t="s">
        <v>70</v>
      </c>
      <c r="W17" s="208"/>
      <c r="X17" s="200"/>
      <c r="Y17" s="208"/>
      <c r="Z17" s="268"/>
      <c r="AA17" s="229" t="e">
        <f t="shared" si="16"/>
        <v>#DIV/0!</v>
      </c>
      <c r="AB17" s="208">
        <v>904.93691000000001</v>
      </c>
      <c r="AC17" s="200">
        <v>71.002700000000004</v>
      </c>
      <c r="AD17" s="229">
        <f t="shared" si="9"/>
        <v>7.8461491862454809</v>
      </c>
      <c r="AE17" s="224"/>
      <c r="AF17" s="236">
        <v>4</v>
      </c>
      <c r="AG17" s="242"/>
      <c r="AH17" s="94"/>
      <c r="AI17" s="536"/>
      <c r="AJ17" s="537"/>
      <c r="AK17" s="528"/>
      <c r="AL17" s="200"/>
      <c r="AM17" s="355">
        <f t="shared" ref="AM17:AM22" si="18">B17+E17+H17+K17+N17+R17+Y17+AB17+AE17+AG17</f>
        <v>2015.9369099999999</v>
      </c>
      <c r="AN17" s="353">
        <f t="shared" si="17"/>
        <v>98.098480000000009</v>
      </c>
      <c r="AO17" s="245">
        <f t="shared" si="10"/>
        <v>4.8661483161196752</v>
      </c>
      <c r="AP17" s="56">
        <f t="shared" si="11"/>
        <v>-1917.8384299999998</v>
      </c>
      <c r="AQ17" s="154" t="s">
        <v>70</v>
      </c>
      <c r="AR17" s="175" t="s">
        <v>70</v>
      </c>
      <c r="AS17" s="255">
        <v>1375</v>
      </c>
      <c r="AT17" s="58">
        <v>197</v>
      </c>
      <c r="AU17" s="256">
        <f t="shared" si="12"/>
        <v>14.327272727272728</v>
      </c>
      <c r="AV17" s="59"/>
      <c r="AW17" s="260"/>
      <c r="AX17" s="263"/>
      <c r="AY17" s="97"/>
      <c r="AZ17" s="187"/>
      <c r="BA17" s="266">
        <v>23</v>
      </c>
      <c r="BB17" s="267"/>
      <c r="BC17" s="208">
        <v>3.3</v>
      </c>
      <c r="BD17" s="268"/>
      <c r="BE17" s="208">
        <v>76.2</v>
      </c>
      <c r="BF17" s="271">
        <v>9.5340000000000007</v>
      </c>
      <c r="BG17" s="279"/>
      <c r="BH17" s="280"/>
      <c r="BI17" s="75"/>
      <c r="BJ17" s="279">
        <v>9</v>
      </c>
      <c r="BK17" s="280"/>
      <c r="BL17" s="279"/>
      <c r="BM17" s="280"/>
      <c r="BN17" s="279"/>
      <c r="BO17" s="280"/>
      <c r="BP17" s="279"/>
      <c r="BQ17" s="430"/>
      <c r="BR17" s="175" t="s">
        <v>70</v>
      </c>
      <c r="BS17" s="436"/>
      <c r="BT17" s="543"/>
      <c r="BU17" s="543">
        <v>105</v>
      </c>
      <c r="BV17" s="547"/>
      <c r="BW17" s="543"/>
      <c r="BX17" s="436"/>
      <c r="BY17" s="437"/>
      <c r="BZ17" s="432">
        <f t="shared" si="5"/>
        <v>1591.5</v>
      </c>
      <c r="CA17" s="385">
        <f t="shared" si="13"/>
        <v>206.53399999999999</v>
      </c>
      <c r="CB17" s="292">
        <f t="shared" si="14"/>
        <v>3607.4369099999999</v>
      </c>
      <c r="CC17" s="293">
        <f t="shared" si="6"/>
        <v>304.63247999999999</v>
      </c>
      <c r="CD17" s="386">
        <f t="shared" si="15"/>
        <v>8.444568473409559</v>
      </c>
      <c r="CE17" s="193">
        <f t="shared" si="7"/>
        <v>-3302.8044300000001</v>
      </c>
      <c r="CF17" s="86"/>
      <c r="CG17" s="86"/>
      <c r="CH17" s="86"/>
      <c r="CI17" s="86"/>
      <c r="CJ17" s="86"/>
      <c r="CK17" s="86"/>
      <c r="CL17" s="86"/>
      <c r="CM17" s="86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  <c r="ALQ17" s="147"/>
      <c r="ALR17" s="147"/>
      <c r="ALS17" s="147"/>
      <c r="ALT17" s="147"/>
      <c r="ALU17" s="147"/>
      <c r="ALV17" s="147"/>
      <c r="ALW17" s="147"/>
      <c r="ALX17" s="147"/>
      <c r="ALY17" s="147"/>
      <c r="ALZ17" s="147"/>
      <c r="AMA17" s="147"/>
    </row>
    <row r="18" spans="1:1015">
      <c r="A18" s="175" t="s">
        <v>71</v>
      </c>
      <c r="B18" s="199">
        <v>200</v>
      </c>
      <c r="C18" s="200">
        <v>10.546799999999999</v>
      </c>
      <c r="D18" s="52">
        <f t="shared" si="0"/>
        <v>5.2733999999999996</v>
      </c>
      <c r="E18" s="208">
        <v>10</v>
      </c>
      <c r="F18" s="200">
        <v>0.54766000000000004</v>
      </c>
      <c r="G18" s="229">
        <f t="shared" ref="G18:G22" si="19">F18/E18*100</f>
        <v>5.4766000000000004</v>
      </c>
      <c r="H18" s="208">
        <v>40</v>
      </c>
      <c r="I18" s="200"/>
      <c r="J18" s="229">
        <f t="shared" si="2"/>
        <v>0</v>
      </c>
      <c r="K18" s="208">
        <v>201</v>
      </c>
      <c r="L18" s="200">
        <v>17.888909999999999</v>
      </c>
      <c r="M18" s="229">
        <f t="shared" si="3"/>
        <v>8.8999552238805979</v>
      </c>
      <c r="N18" s="208">
        <v>10</v>
      </c>
      <c r="O18" s="200"/>
      <c r="P18" s="229">
        <f t="shared" si="4"/>
        <v>0</v>
      </c>
      <c r="Q18" s="229">
        <f t="shared" si="8"/>
        <v>17.888909999999999</v>
      </c>
      <c r="R18" s="208"/>
      <c r="S18" s="200"/>
      <c r="T18" s="230"/>
      <c r="U18" s="160" t="s">
        <v>71</v>
      </c>
      <c r="V18" s="175" t="s">
        <v>71</v>
      </c>
      <c r="W18" s="208"/>
      <c r="X18" s="200"/>
      <c r="Y18" s="208">
        <v>19</v>
      </c>
      <c r="Z18" s="268"/>
      <c r="AA18" s="229">
        <f t="shared" si="16"/>
        <v>0</v>
      </c>
      <c r="AB18" s="208">
        <v>233.69248999999999</v>
      </c>
      <c r="AC18" s="200">
        <v>15.735749999999999</v>
      </c>
      <c r="AD18" s="229">
        <f t="shared" si="9"/>
        <v>6.7335283217702031</v>
      </c>
      <c r="AE18" s="224"/>
      <c r="AF18" s="236"/>
      <c r="AG18" s="242"/>
      <c r="AH18" s="94"/>
      <c r="AI18" s="536"/>
      <c r="AJ18" s="537"/>
      <c r="AK18" s="528"/>
      <c r="AL18" s="200"/>
      <c r="AM18" s="355">
        <f t="shared" si="18"/>
        <v>713.69249000000002</v>
      </c>
      <c r="AN18" s="353">
        <f t="shared" si="17"/>
        <v>44.719120000000004</v>
      </c>
      <c r="AO18" s="245">
        <f t="shared" si="10"/>
        <v>6.2658807016450462</v>
      </c>
      <c r="AP18" s="56">
        <f t="shared" si="11"/>
        <v>-668.97337000000005</v>
      </c>
      <c r="AQ18" s="154" t="s">
        <v>71</v>
      </c>
      <c r="AR18" s="175" t="s">
        <v>71</v>
      </c>
      <c r="AS18" s="255">
        <v>1809</v>
      </c>
      <c r="AT18" s="58">
        <v>257</v>
      </c>
      <c r="AU18" s="256">
        <f t="shared" si="12"/>
        <v>14.206744057490326</v>
      </c>
      <c r="AV18" s="59"/>
      <c r="AW18" s="260"/>
      <c r="AX18" s="263">
        <v>40</v>
      </c>
      <c r="AY18" s="97"/>
      <c r="AZ18" s="187"/>
      <c r="BA18" s="266">
        <v>19</v>
      </c>
      <c r="BB18" s="267"/>
      <c r="BC18" s="208">
        <v>1.8</v>
      </c>
      <c r="BD18" s="268"/>
      <c r="BE18" s="208">
        <v>76.2</v>
      </c>
      <c r="BF18" s="271">
        <v>9.5340000000000007</v>
      </c>
      <c r="BG18" s="279"/>
      <c r="BH18" s="280"/>
      <c r="BI18" s="75"/>
      <c r="BJ18" s="279"/>
      <c r="BK18" s="280"/>
      <c r="BL18" s="279"/>
      <c r="BM18" s="280"/>
      <c r="BN18" s="279"/>
      <c r="BO18" s="280"/>
      <c r="BP18" s="279"/>
      <c r="BQ18" s="430"/>
      <c r="BR18" s="175" t="s">
        <v>71</v>
      </c>
      <c r="BS18" s="436"/>
      <c r="BT18" s="543"/>
      <c r="BU18" s="543">
        <v>105</v>
      </c>
      <c r="BV18" s="547"/>
      <c r="BW18" s="543"/>
      <c r="BX18" s="436"/>
      <c r="BY18" s="437"/>
      <c r="BZ18" s="432">
        <f t="shared" si="5"/>
        <v>2051</v>
      </c>
      <c r="CA18" s="385">
        <f t="shared" si="13"/>
        <v>266.53399999999999</v>
      </c>
      <c r="CB18" s="292">
        <f t="shared" si="14"/>
        <v>2764.6924899999999</v>
      </c>
      <c r="CC18" s="293">
        <f t="shared" si="6"/>
        <v>311.25311999999997</v>
      </c>
      <c r="CD18" s="386">
        <f t="shared" si="15"/>
        <v>11.258146109406908</v>
      </c>
      <c r="CE18" s="193">
        <f t="shared" si="7"/>
        <v>-2453.4393700000001</v>
      </c>
      <c r="CF18" s="86"/>
      <c r="CG18" s="86"/>
      <c r="CH18" s="86"/>
      <c r="CI18" s="86"/>
      <c r="CJ18" s="86"/>
      <c r="CK18" s="86"/>
      <c r="CL18" s="86"/>
      <c r="CM18" s="86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  <c r="ALQ18" s="147"/>
      <c r="ALR18" s="147"/>
      <c r="ALS18" s="147"/>
      <c r="ALT18" s="147"/>
      <c r="ALU18" s="147"/>
      <c r="ALV18" s="147"/>
      <c r="ALW18" s="147"/>
      <c r="ALX18" s="147"/>
      <c r="ALY18" s="147"/>
      <c r="ALZ18" s="147"/>
      <c r="AMA18" s="147"/>
    </row>
    <row r="19" spans="1:1015">
      <c r="A19" s="175" t="s">
        <v>72</v>
      </c>
      <c r="B19" s="199">
        <v>405</v>
      </c>
      <c r="C19" s="200">
        <v>33.782110000000003</v>
      </c>
      <c r="D19" s="52">
        <f t="shared" si="0"/>
        <v>8.3412617283950627</v>
      </c>
      <c r="E19" s="208">
        <v>21</v>
      </c>
      <c r="F19" s="200">
        <v>3.06073</v>
      </c>
      <c r="G19" s="229">
        <f t="shared" si="19"/>
        <v>14.574904761904762</v>
      </c>
      <c r="H19" s="208">
        <v>45</v>
      </c>
      <c r="I19" s="200">
        <v>0.36815999999999999</v>
      </c>
      <c r="J19" s="229">
        <f t="shared" si="2"/>
        <v>0.81813333333333338</v>
      </c>
      <c r="K19" s="496">
        <v>540</v>
      </c>
      <c r="L19" s="200">
        <v>9.6797599999999999</v>
      </c>
      <c r="M19" s="229">
        <f t="shared" si="3"/>
        <v>1.792548148148148</v>
      </c>
      <c r="N19" s="208">
        <v>2</v>
      </c>
      <c r="O19" s="200">
        <v>32.44258</v>
      </c>
      <c r="P19" s="229">
        <f t="shared" si="4"/>
        <v>1622.1289999999999</v>
      </c>
      <c r="Q19" s="229">
        <f t="shared" si="8"/>
        <v>42.122340000000001</v>
      </c>
      <c r="R19" s="208"/>
      <c r="S19" s="200"/>
      <c r="T19" s="229"/>
      <c r="U19" s="160" t="s">
        <v>72</v>
      </c>
      <c r="V19" s="175" t="s">
        <v>72</v>
      </c>
      <c r="W19" s="208"/>
      <c r="X19" s="200"/>
      <c r="Y19" s="208"/>
      <c r="Z19" s="268"/>
      <c r="AA19" s="229" t="e">
        <f t="shared" si="16"/>
        <v>#DIV/0!</v>
      </c>
      <c r="AB19" s="208">
        <v>298.33085</v>
      </c>
      <c r="AC19" s="200">
        <v>13.816739999999999</v>
      </c>
      <c r="AD19" s="229">
        <f t="shared" si="9"/>
        <v>4.6313480486513541</v>
      </c>
      <c r="AE19" s="224"/>
      <c r="AF19" s="236"/>
      <c r="AG19" s="242"/>
      <c r="AH19" s="94"/>
      <c r="AI19" s="536"/>
      <c r="AJ19" s="537"/>
      <c r="AK19" s="528"/>
      <c r="AL19" s="200"/>
      <c r="AM19" s="355">
        <f t="shared" si="18"/>
        <v>1311.3308500000001</v>
      </c>
      <c r="AN19" s="353">
        <f t="shared" si="17"/>
        <v>93.150080000000003</v>
      </c>
      <c r="AO19" s="245">
        <f t="shared" si="10"/>
        <v>7.1034765940265947</v>
      </c>
      <c r="AP19" s="56">
        <f t="shared" si="11"/>
        <v>-1218.1807699999999</v>
      </c>
      <c r="AQ19" s="154" t="s">
        <v>72</v>
      </c>
      <c r="AR19" s="175" t="s">
        <v>72</v>
      </c>
      <c r="AS19" s="255">
        <v>1346</v>
      </c>
      <c r="AT19" s="58">
        <v>292</v>
      </c>
      <c r="AU19" s="256">
        <f t="shared" si="12"/>
        <v>21.693907875185737</v>
      </c>
      <c r="AV19" s="59"/>
      <c r="AW19" s="260"/>
      <c r="AX19" s="263"/>
      <c r="AY19" s="97"/>
      <c r="AZ19" s="187"/>
      <c r="BA19" s="266">
        <v>19</v>
      </c>
      <c r="BB19" s="267"/>
      <c r="BC19" s="208">
        <v>3.6</v>
      </c>
      <c r="BD19" s="268"/>
      <c r="BE19" s="208">
        <v>76.2</v>
      </c>
      <c r="BF19" s="271">
        <v>9.5340000000000007</v>
      </c>
      <c r="BG19" s="279"/>
      <c r="BH19" s="280"/>
      <c r="BI19" s="75"/>
      <c r="BJ19" s="279"/>
      <c r="BK19" s="280"/>
      <c r="BL19" s="279"/>
      <c r="BM19" s="280"/>
      <c r="BN19" s="279"/>
      <c r="BO19" s="280"/>
      <c r="BP19" s="279"/>
      <c r="BQ19" s="430"/>
      <c r="BR19" s="175" t="s">
        <v>72</v>
      </c>
      <c r="BS19" s="436"/>
      <c r="BT19" s="543"/>
      <c r="BU19" s="543">
        <v>105</v>
      </c>
      <c r="BV19" s="547"/>
      <c r="BW19" s="543"/>
      <c r="BX19" s="436"/>
      <c r="BY19" s="437"/>
      <c r="BZ19" s="432">
        <f t="shared" si="5"/>
        <v>1549.8</v>
      </c>
      <c r="CA19" s="385">
        <f t="shared" si="13"/>
        <v>301.53399999999999</v>
      </c>
      <c r="CB19" s="292">
        <f t="shared" si="14"/>
        <v>2861.13085</v>
      </c>
      <c r="CC19" s="293">
        <f t="shared" si="6"/>
        <v>394.68407999999999</v>
      </c>
      <c r="CD19" s="386">
        <f t="shared" si="15"/>
        <v>13.794688208685038</v>
      </c>
      <c r="CE19" s="193">
        <f t="shared" si="7"/>
        <v>-2466.44677</v>
      </c>
      <c r="CF19" s="86"/>
      <c r="CG19" s="86"/>
      <c r="CH19" s="86"/>
      <c r="CI19" s="86"/>
      <c r="CJ19" s="86"/>
      <c r="CK19" s="86"/>
      <c r="CL19" s="86"/>
      <c r="CM19" s="86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  <c r="ALN19" s="147"/>
      <c r="ALO19" s="147"/>
      <c r="ALP19" s="147"/>
      <c r="ALQ19" s="147"/>
      <c r="ALR19" s="147"/>
      <c r="ALS19" s="147"/>
      <c r="ALT19" s="147"/>
      <c r="ALU19" s="147"/>
      <c r="ALV19" s="147"/>
      <c r="ALW19" s="147"/>
      <c r="ALX19" s="147"/>
      <c r="ALY19" s="147"/>
      <c r="ALZ19" s="147"/>
      <c r="AMA19" s="147"/>
    </row>
    <row r="20" spans="1:1015">
      <c r="A20" s="175" t="s">
        <v>73</v>
      </c>
      <c r="B20" s="199">
        <v>260</v>
      </c>
      <c r="C20" s="200">
        <v>30.551950000000001</v>
      </c>
      <c r="D20" s="52">
        <f t="shared" si="0"/>
        <v>11.75075</v>
      </c>
      <c r="E20" s="208">
        <v>35</v>
      </c>
      <c r="F20" s="200">
        <v>0.5</v>
      </c>
      <c r="G20" s="229">
        <f t="shared" si="19"/>
        <v>1.4285714285714286</v>
      </c>
      <c r="H20" s="208">
        <v>54</v>
      </c>
      <c r="I20" s="200">
        <v>5.1927500000000002</v>
      </c>
      <c r="J20" s="229">
        <f t="shared" si="2"/>
        <v>9.6162037037037038</v>
      </c>
      <c r="K20" s="208">
        <v>794</v>
      </c>
      <c r="L20" s="200">
        <v>20.644189999999998</v>
      </c>
      <c r="M20" s="229">
        <f t="shared" si="3"/>
        <v>2.6000239294710328</v>
      </c>
      <c r="N20" s="208">
        <v>53</v>
      </c>
      <c r="O20" s="200">
        <v>-9.6909999999999996E-2</v>
      </c>
      <c r="P20" s="229">
        <f t="shared" si="4"/>
        <v>-0.18284905660377357</v>
      </c>
      <c r="Q20" s="229">
        <f t="shared" si="8"/>
        <v>20.547279999999997</v>
      </c>
      <c r="R20" s="208"/>
      <c r="S20" s="200"/>
      <c r="T20" s="230"/>
      <c r="U20" s="160" t="s">
        <v>73</v>
      </c>
      <c r="V20" s="175" t="s">
        <v>73</v>
      </c>
      <c r="W20" s="208"/>
      <c r="X20" s="200"/>
      <c r="Y20" s="208"/>
      <c r="Z20" s="268"/>
      <c r="AA20" s="229"/>
      <c r="AB20" s="208">
        <v>1049.1301599999999</v>
      </c>
      <c r="AC20" s="200">
        <v>53.34798</v>
      </c>
      <c r="AD20" s="229">
        <f t="shared" si="9"/>
        <v>5.0849724880657332</v>
      </c>
      <c r="AE20" s="224"/>
      <c r="AF20" s="236"/>
      <c r="AG20" s="242"/>
      <c r="AH20" s="94"/>
      <c r="AI20" s="536"/>
      <c r="AJ20" s="537"/>
      <c r="AK20" s="528"/>
      <c r="AL20" s="200"/>
      <c r="AM20" s="355">
        <f t="shared" si="18"/>
        <v>2245.1301599999997</v>
      </c>
      <c r="AN20" s="353">
        <f t="shared" si="17"/>
        <v>110.13996</v>
      </c>
      <c r="AO20" s="245">
        <f t="shared" si="10"/>
        <v>4.9057271583755311</v>
      </c>
      <c r="AP20" s="56">
        <f t="shared" si="11"/>
        <v>-2134.9901999999997</v>
      </c>
      <c r="AQ20" s="154" t="s">
        <v>73</v>
      </c>
      <c r="AR20" s="175" t="s">
        <v>73</v>
      </c>
      <c r="AS20" s="255">
        <v>2958</v>
      </c>
      <c r="AT20" s="58">
        <v>432</v>
      </c>
      <c r="AU20" s="256">
        <f t="shared" si="12"/>
        <v>14.604462474645031</v>
      </c>
      <c r="AV20" s="59"/>
      <c r="AW20" s="260"/>
      <c r="AX20" s="263">
        <v>18</v>
      </c>
      <c r="AY20" s="97"/>
      <c r="AZ20" s="187"/>
      <c r="BA20" s="266">
        <v>45</v>
      </c>
      <c r="BB20" s="267"/>
      <c r="BC20" s="208">
        <v>9.3000000000000007</v>
      </c>
      <c r="BD20" s="268"/>
      <c r="BE20" s="208">
        <v>76.2</v>
      </c>
      <c r="BF20" s="271">
        <v>25.4</v>
      </c>
      <c r="BG20" s="279"/>
      <c r="BH20" s="280"/>
      <c r="BI20" s="75"/>
      <c r="BJ20" s="279"/>
      <c r="BK20" s="280"/>
      <c r="BL20" s="279"/>
      <c r="BM20" s="280"/>
      <c r="BN20" s="279"/>
      <c r="BO20" s="280"/>
      <c r="BP20" s="279"/>
      <c r="BQ20" s="430"/>
      <c r="BR20" s="175" t="s">
        <v>73</v>
      </c>
      <c r="BS20" s="436"/>
      <c r="BT20" s="543"/>
      <c r="BU20" s="543">
        <v>105</v>
      </c>
      <c r="BV20" s="547"/>
      <c r="BW20" s="543"/>
      <c r="BX20" s="436"/>
      <c r="BY20" s="437"/>
      <c r="BZ20" s="432">
        <f t="shared" si="5"/>
        <v>3211.5</v>
      </c>
      <c r="CA20" s="385">
        <f t="shared" si="13"/>
        <v>457.4</v>
      </c>
      <c r="CB20" s="292">
        <f t="shared" si="14"/>
        <v>5456.6301599999997</v>
      </c>
      <c r="CC20" s="293">
        <f t="shared" si="6"/>
        <v>567.53995999999995</v>
      </c>
      <c r="CD20" s="386">
        <f t="shared" si="15"/>
        <v>10.400924075088863</v>
      </c>
      <c r="CE20" s="193">
        <f t="shared" si="7"/>
        <v>-4889.0901999999996</v>
      </c>
      <c r="CF20" s="86"/>
      <c r="CG20" s="86"/>
      <c r="CH20" s="86"/>
      <c r="CI20" s="86"/>
      <c r="CJ20" s="86"/>
      <c r="CK20" s="86"/>
      <c r="CL20" s="86"/>
      <c r="CM20" s="86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  <c r="ALN20" s="147"/>
      <c r="ALO20" s="147"/>
      <c r="ALP20" s="147"/>
      <c r="ALQ20" s="147"/>
      <c r="ALR20" s="147"/>
      <c r="ALS20" s="147"/>
      <c r="ALT20" s="147"/>
      <c r="ALU20" s="147"/>
      <c r="ALV20" s="147"/>
      <c r="ALW20" s="147"/>
      <c r="ALX20" s="147"/>
      <c r="ALY20" s="147"/>
      <c r="ALZ20" s="147"/>
      <c r="AMA20" s="147"/>
    </row>
    <row r="21" spans="1:1015">
      <c r="A21" s="175" t="s">
        <v>74</v>
      </c>
      <c r="B21" s="199">
        <v>77</v>
      </c>
      <c r="C21" s="200">
        <v>10.70154</v>
      </c>
      <c r="D21" s="52">
        <f t="shared" si="0"/>
        <v>13.898103896103894</v>
      </c>
      <c r="E21" s="208">
        <v>60</v>
      </c>
      <c r="F21" s="200"/>
      <c r="G21" s="229">
        <f t="shared" si="19"/>
        <v>0</v>
      </c>
      <c r="H21" s="208">
        <v>10</v>
      </c>
      <c r="I21" s="200">
        <v>0.11635</v>
      </c>
      <c r="J21" s="229">
        <f t="shared" si="2"/>
        <v>1.1635</v>
      </c>
      <c r="K21" s="208">
        <v>170</v>
      </c>
      <c r="L21" s="200">
        <v>8.8546399999999998</v>
      </c>
      <c r="M21" s="229">
        <f t="shared" si="3"/>
        <v>5.2086117647058821</v>
      </c>
      <c r="N21" s="208">
        <v>80</v>
      </c>
      <c r="O21" s="200">
        <v>70.438000000000002</v>
      </c>
      <c r="P21" s="229">
        <f t="shared" si="4"/>
        <v>88.047499999999999</v>
      </c>
      <c r="Q21" s="229">
        <f t="shared" si="8"/>
        <v>79.292640000000006</v>
      </c>
      <c r="R21" s="208"/>
      <c r="S21" s="200"/>
      <c r="T21" s="230"/>
      <c r="U21" s="160" t="s">
        <v>74</v>
      </c>
      <c r="V21" s="175" t="s">
        <v>74</v>
      </c>
      <c r="W21" s="208"/>
      <c r="X21" s="200"/>
      <c r="Y21" s="208">
        <v>2</v>
      </c>
      <c r="Z21" s="268"/>
      <c r="AA21" s="229">
        <f t="shared" si="16"/>
        <v>0</v>
      </c>
      <c r="AB21" s="208">
        <v>183.97069999999999</v>
      </c>
      <c r="AC21" s="200">
        <v>14.58432</v>
      </c>
      <c r="AD21" s="229">
        <f t="shared" si="9"/>
        <v>7.9275232414726906</v>
      </c>
      <c r="AE21" s="224"/>
      <c r="AF21" s="236"/>
      <c r="AG21" s="242"/>
      <c r="AH21" s="94"/>
      <c r="AI21" s="536"/>
      <c r="AJ21" s="537"/>
      <c r="AK21" s="528"/>
      <c r="AL21" s="200"/>
      <c r="AM21" s="355">
        <f t="shared" si="18"/>
        <v>582.97069999999997</v>
      </c>
      <c r="AN21" s="353">
        <f t="shared" si="17"/>
        <v>104.69485000000002</v>
      </c>
      <c r="AO21" s="245">
        <f t="shared" si="10"/>
        <v>17.958852820562001</v>
      </c>
      <c r="AP21" s="56">
        <f t="shared" si="11"/>
        <v>-478.27584999999993</v>
      </c>
      <c r="AQ21" s="154" t="s">
        <v>74</v>
      </c>
      <c r="AR21" s="175" t="s">
        <v>74</v>
      </c>
      <c r="AS21" s="255">
        <v>896</v>
      </c>
      <c r="AT21" s="58">
        <v>235</v>
      </c>
      <c r="AU21" s="256">
        <f t="shared" si="12"/>
        <v>26.227678571428569</v>
      </c>
      <c r="AV21" s="59"/>
      <c r="AW21" s="260"/>
      <c r="AX21" s="263">
        <v>10</v>
      </c>
      <c r="AY21" s="97"/>
      <c r="AZ21" s="187"/>
      <c r="BA21" s="266">
        <v>11</v>
      </c>
      <c r="BB21" s="267"/>
      <c r="BC21" s="208">
        <v>2.8</v>
      </c>
      <c r="BD21" s="268"/>
      <c r="BE21" s="208">
        <v>76.2</v>
      </c>
      <c r="BF21" s="271">
        <v>6.35</v>
      </c>
      <c r="BG21" s="279"/>
      <c r="BH21" s="280"/>
      <c r="BI21" s="75"/>
      <c r="BJ21" s="279"/>
      <c r="BK21" s="280"/>
      <c r="BL21" s="279"/>
      <c r="BM21" s="280"/>
      <c r="BN21" s="279"/>
      <c r="BO21" s="280"/>
      <c r="BP21" s="279"/>
      <c r="BQ21" s="430"/>
      <c r="BR21" s="175" t="s">
        <v>74</v>
      </c>
      <c r="BS21" s="436"/>
      <c r="BT21" s="543"/>
      <c r="BU21" s="543">
        <v>105</v>
      </c>
      <c r="BV21" s="547"/>
      <c r="BW21" s="543"/>
      <c r="BX21" s="436">
        <v>22</v>
      </c>
      <c r="BY21" s="437">
        <v>15.6</v>
      </c>
      <c r="BZ21" s="432">
        <f t="shared" si="5"/>
        <v>1123</v>
      </c>
      <c r="CA21" s="385">
        <f>AT21+AY21+BB21+BD21+BF21+BH21+BK21+BM21+BO21+BQ21+BT21+BY21</f>
        <v>256.95</v>
      </c>
      <c r="CB21" s="292">
        <f t="shared" si="14"/>
        <v>1705.9706999999999</v>
      </c>
      <c r="CC21" s="293">
        <f t="shared" si="6"/>
        <v>361.64485000000002</v>
      </c>
      <c r="CD21" s="386">
        <f t="shared" si="15"/>
        <v>21.198772640116275</v>
      </c>
      <c r="CE21" s="193">
        <f t="shared" si="7"/>
        <v>-1344.3258499999997</v>
      </c>
      <c r="CF21" s="86"/>
      <c r="CG21" s="86"/>
      <c r="CH21" s="86"/>
      <c r="CI21" s="86"/>
      <c r="CJ21" s="86"/>
      <c r="CK21" s="86"/>
      <c r="CL21" s="86"/>
      <c r="CM21" s="86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  <c r="ALN21" s="147"/>
      <c r="ALO21" s="147"/>
      <c r="ALP21" s="147"/>
      <c r="ALQ21" s="147"/>
      <c r="ALR21" s="147"/>
      <c r="ALS21" s="147"/>
      <c r="ALT21" s="147"/>
      <c r="ALU21" s="147"/>
      <c r="ALV21" s="147"/>
      <c r="ALW21" s="147"/>
      <c r="ALX21" s="147"/>
      <c r="ALY21" s="147"/>
      <c r="ALZ21" s="147"/>
      <c r="AMA21" s="147"/>
    </row>
    <row r="22" spans="1:1015" ht="12" thickBot="1">
      <c r="A22" s="178" t="s">
        <v>75</v>
      </c>
      <c r="B22" s="201">
        <v>125</v>
      </c>
      <c r="C22" s="202">
        <v>15.09849</v>
      </c>
      <c r="D22" s="391">
        <f t="shared" si="0"/>
        <v>12.078792</v>
      </c>
      <c r="E22" s="210">
        <v>26</v>
      </c>
      <c r="F22" s="202"/>
      <c r="G22" s="356">
        <f t="shared" si="19"/>
        <v>0</v>
      </c>
      <c r="H22" s="210">
        <v>77</v>
      </c>
      <c r="I22" s="202">
        <v>1.2644299999999999</v>
      </c>
      <c r="J22" s="356">
        <f t="shared" si="2"/>
        <v>1.6421168831168831</v>
      </c>
      <c r="K22" s="216">
        <v>477</v>
      </c>
      <c r="L22" s="348">
        <v>25.912859999999998</v>
      </c>
      <c r="M22" s="356">
        <f t="shared" si="3"/>
        <v>5.4324654088050313</v>
      </c>
      <c r="N22" s="216">
        <v>5</v>
      </c>
      <c r="O22" s="348"/>
      <c r="P22" s="356">
        <f t="shared" si="4"/>
        <v>0</v>
      </c>
      <c r="Q22" s="356">
        <f t="shared" si="8"/>
        <v>25.912859999999998</v>
      </c>
      <c r="R22" s="216"/>
      <c r="S22" s="349"/>
      <c r="T22" s="392"/>
      <c r="U22" s="163" t="s">
        <v>75</v>
      </c>
      <c r="V22" s="178" t="s">
        <v>75</v>
      </c>
      <c r="W22" s="216"/>
      <c r="X22" s="349"/>
      <c r="Y22" s="232"/>
      <c r="Z22" s="351"/>
      <c r="AA22" s="229" t="e">
        <f t="shared" si="16"/>
        <v>#DIV/0!</v>
      </c>
      <c r="AB22" s="232">
        <v>288.38648999999998</v>
      </c>
      <c r="AC22" s="349">
        <v>19.18994</v>
      </c>
      <c r="AD22" s="356">
        <f t="shared" si="9"/>
        <v>6.6542437546224864</v>
      </c>
      <c r="AE22" s="237"/>
      <c r="AF22" s="238"/>
      <c r="AG22" s="393"/>
      <c r="AH22" s="525"/>
      <c r="AI22" s="538"/>
      <c r="AJ22" s="539"/>
      <c r="AK22" s="529"/>
      <c r="AL22" s="348"/>
      <c r="AM22" s="394">
        <f t="shared" si="18"/>
        <v>998.38648999999998</v>
      </c>
      <c r="AN22" s="353">
        <f t="shared" si="17"/>
        <v>61.465719999999997</v>
      </c>
      <c r="AO22" s="468">
        <f t="shared" si="10"/>
        <v>6.1565055833237485</v>
      </c>
      <c r="AP22" s="95">
        <f t="shared" si="11"/>
        <v>-936.92076999999995</v>
      </c>
      <c r="AQ22" s="395" t="s">
        <v>75</v>
      </c>
      <c r="AR22" s="178" t="s">
        <v>75</v>
      </c>
      <c r="AS22" s="257">
        <v>1589</v>
      </c>
      <c r="AT22" s="122">
        <v>226</v>
      </c>
      <c r="AU22" s="396">
        <f t="shared" si="12"/>
        <v>14.22278162366268</v>
      </c>
      <c r="AV22" s="397"/>
      <c r="AW22" s="398"/>
      <c r="AX22" s="264">
        <v>17</v>
      </c>
      <c r="AY22" s="126"/>
      <c r="AZ22" s="399"/>
      <c r="BA22" s="400">
        <v>19</v>
      </c>
      <c r="BB22" s="401"/>
      <c r="BC22" s="210">
        <v>2.8</v>
      </c>
      <c r="BD22" s="269"/>
      <c r="BE22" s="208">
        <v>76.2</v>
      </c>
      <c r="BF22" s="269">
        <v>9.5340000000000007</v>
      </c>
      <c r="BG22" s="275"/>
      <c r="BH22" s="276"/>
      <c r="BI22" s="101"/>
      <c r="BJ22" s="275"/>
      <c r="BK22" s="276"/>
      <c r="BL22" s="275"/>
      <c r="BM22" s="276"/>
      <c r="BN22" s="275"/>
      <c r="BO22" s="276"/>
      <c r="BP22" s="275"/>
      <c r="BQ22" s="431"/>
      <c r="BR22" s="178" t="s">
        <v>75</v>
      </c>
      <c r="BS22" s="441"/>
      <c r="BT22" s="544"/>
      <c r="BU22" s="544">
        <v>196</v>
      </c>
      <c r="BV22" s="548"/>
      <c r="BW22" s="544"/>
      <c r="BX22" s="552"/>
      <c r="BY22" s="553"/>
      <c r="BZ22" s="432">
        <f>AS22+AX22+BA22+BC22+BE22+BG22+BL22+BN22+BP22+BS22+BJ22+BV22+BX22+BU22</f>
        <v>1900</v>
      </c>
      <c r="CA22" s="385">
        <f>AT22+AY22+BB22+BD22+BF22+BH22+BK22+BM22+BO22+BQ22+BT22</f>
        <v>235.53399999999999</v>
      </c>
      <c r="CB22" s="402">
        <f t="shared" si="14"/>
        <v>2898.3864899999999</v>
      </c>
      <c r="CC22" s="403">
        <f t="shared" si="6"/>
        <v>296.99971999999997</v>
      </c>
      <c r="CD22" s="498">
        <f t="shared" si="15"/>
        <v>10.247070948774674</v>
      </c>
      <c r="CE22" s="404">
        <f t="shared" si="7"/>
        <v>-2601.3867700000001</v>
      </c>
      <c r="CF22" s="86"/>
      <c r="CG22" s="86"/>
      <c r="CH22" s="86"/>
      <c r="CI22" s="86"/>
      <c r="CJ22" s="86"/>
      <c r="CK22" s="86"/>
      <c r="CL22" s="86"/>
      <c r="CM22" s="86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  <c r="ALN22" s="147"/>
      <c r="ALO22" s="147"/>
      <c r="ALP22" s="147"/>
      <c r="ALQ22" s="147"/>
      <c r="ALR22" s="147"/>
      <c r="ALS22" s="147"/>
      <c r="ALT22" s="147"/>
      <c r="ALU22" s="147"/>
      <c r="ALV22" s="147"/>
      <c r="ALW22" s="147"/>
      <c r="ALX22" s="147"/>
      <c r="ALY22" s="147"/>
      <c r="ALZ22" s="147"/>
      <c r="AMA22" s="147"/>
    </row>
    <row r="23" spans="1:1015" ht="12" thickBot="1">
      <c r="A23" s="405" t="s">
        <v>16</v>
      </c>
      <c r="B23" s="406">
        <f>SUM(B9:B22)</f>
        <v>10461</v>
      </c>
      <c r="C23" s="406">
        <f>SUM(C9:C22)</f>
        <v>1513.5444700000003</v>
      </c>
      <c r="D23" s="408">
        <f t="shared" si="0"/>
        <v>14.46844919223784</v>
      </c>
      <c r="E23" s="409">
        <f>SUM(E9:E22)</f>
        <v>1091.8</v>
      </c>
      <c r="F23" s="407">
        <f>SUM(F9:F22)</f>
        <v>182.05627000000001</v>
      </c>
      <c r="G23" s="410">
        <f>F23/E23*100</f>
        <v>16.674873603224036</v>
      </c>
      <c r="H23" s="411">
        <f>SUM(H9:H22)</f>
        <v>1029</v>
      </c>
      <c r="I23" s="407">
        <f>SUM(I9:I22)</f>
        <v>27.699680000000001</v>
      </c>
      <c r="J23" s="410">
        <f t="shared" si="2"/>
        <v>2.6919028182701652</v>
      </c>
      <c r="K23" s="409">
        <f>SUM(K9:K22)</f>
        <v>6768</v>
      </c>
      <c r="L23" s="407">
        <f>SUM(L9:L22)</f>
        <v>363.57175000000001</v>
      </c>
      <c r="M23" s="410">
        <f t="shared" si="3"/>
        <v>5.3719230200945631</v>
      </c>
      <c r="N23" s="409">
        <f>SUM(N9:N22)</f>
        <v>1032</v>
      </c>
      <c r="O23" s="407">
        <f>SUM(O9:O22)</f>
        <v>308.01481000000001</v>
      </c>
      <c r="P23" s="410">
        <f t="shared" si="4"/>
        <v>29.846396317829459</v>
      </c>
      <c r="Q23" s="452">
        <f t="shared" si="8"/>
        <v>671.58655999999996</v>
      </c>
      <c r="R23" s="406">
        <f>SUM(R9:R22)</f>
        <v>4098.4329799999996</v>
      </c>
      <c r="S23" s="407">
        <f>SUM(S9:S22)</f>
        <v>902.80087000000003</v>
      </c>
      <c r="T23" s="410"/>
      <c r="U23" s="412">
        <f>SUM(U9:U22)</f>
        <v>0</v>
      </c>
      <c r="V23" s="405" t="s">
        <v>16</v>
      </c>
      <c r="W23" s="406">
        <f>SUM(W9:W22)</f>
        <v>1732.93523</v>
      </c>
      <c r="X23" s="407">
        <f>SUM(X9:X22)</f>
        <v>0</v>
      </c>
      <c r="Y23" s="409">
        <f>SUM(Y9:Y22)</f>
        <v>33</v>
      </c>
      <c r="Z23" s="407">
        <f>SUM(Z9:Z22)</f>
        <v>0.8</v>
      </c>
      <c r="AA23" s="410">
        <f>Z23/Y23*100</f>
        <v>2.4242424242424243</v>
      </c>
      <c r="AB23" s="406">
        <f>SUM(AB9:AB22)</f>
        <v>9228.3686300000027</v>
      </c>
      <c r="AC23" s="407">
        <f>SUM(AC9:AC22)</f>
        <v>595.27136999999993</v>
      </c>
      <c r="AD23" s="410">
        <f t="shared" si="9"/>
        <v>6.4504507120019507</v>
      </c>
      <c r="AE23" s="411">
        <f t="shared" ref="AE23:AN23" si="20">SUM(AE9:AE22)</f>
        <v>0</v>
      </c>
      <c r="AF23" s="413">
        <f t="shared" si="20"/>
        <v>4</v>
      </c>
      <c r="AG23" s="420">
        <f t="shared" si="20"/>
        <v>0</v>
      </c>
      <c r="AH23" s="407">
        <f t="shared" si="20"/>
        <v>0</v>
      </c>
      <c r="AI23" s="414">
        <f t="shared" si="20"/>
        <v>0</v>
      </c>
      <c r="AJ23" s="407">
        <f t="shared" si="20"/>
        <v>0</v>
      </c>
      <c r="AK23" s="420">
        <f t="shared" si="20"/>
        <v>0</v>
      </c>
      <c r="AL23" s="407">
        <f t="shared" si="20"/>
        <v>0</v>
      </c>
      <c r="AM23" s="415">
        <f t="shared" si="20"/>
        <v>35474.536839999993</v>
      </c>
      <c r="AN23" s="416">
        <f t="shared" si="20"/>
        <v>3897.7592199999999</v>
      </c>
      <c r="AO23" s="469">
        <f t="shared" si="10"/>
        <v>10.98748445280618</v>
      </c>
      <c r="AP23" s="470">
        <f t="shared" si="11"/>
        <v>-31576.777619999993</v>
      </c>
      <c r="AQ23" s="412">
        <f>SUM(AQ9:AQ22)</f>
        <v>0</v>
      </c>
      <c r="AR23" s="405" t="s">
        <v>16</v>
      </c>
      <c r="AS23" s="420">
        <f>SUM(AS9:AS22)</f>
        <v>31605</v>
      </c>
      <c r="AT23" s="421">
        <f>SUM(AT9:AT22)</f>
        <v>4740</v>
      </c>
      <c r="AU23" s="422">
        <v>100</v>
      </c>
      <c r="AV23" s="423">
        <f>SUM(AV9:AV22)</f>
        <v>0</v>
      </c>
      <c r="AW23" s="419">
        <f>SUM(AW9:AW22)</f>
        <v>0</v>
      </c>
      <c r="AX23" s="411">
        <f>SUM(AX9:AX22)</f>
        <v>200</v>
      </c>
      <c r="AY23" s="424">
        <f>SUM(AY9:AY22)</f>
        <v>0</v>
      </c>
      <c r="AZ23" s="425">
        <f t="shared" ref="AZ23" si="21">AY23/AX23*100</f>
        <v>0</v>
      </c>
      <c r="BA23" s="411">
        <f t="shared" ref="BA23:BH23" si="22">SUM(BA9:BA22)</f>
        <v>900</v>
      </c>
      <c r="BB23" s="414">
        <f t="shared" si="22"/>
        <v>0</v>
      </c>
      <c r="BC23" s="411">
        <f t="shared" si="22"/>
        <v>67.799999999999983</v>
      </c>
      <c r="BD23" s="541">
        <f t="shared" si="22"/>
        <v>0</v>
      </c>
      <c r="BE23" s="515">
        <f t="shared" si="22"/>
        <v>1371.6000000000004</v>
      </c>
      <c r="BF23" s="407">
        <f t="shared" si="22"/>
        <v>228.59999999999997</v>
      </c>
      <c r="BG23" s="411">
        <f t="shared" si="22"/>
        <v>0</v>
      </c>
      <c r="BH23" s="414">
        <f t="shared" si="22"/>
        <v>0</v>
      </c>
      <c r="BI23" s="426"/>
      <c r="BJ23" s="411">
        <f t="shared" ref="BJ23:CC23" si="23">SUM(BJ9:BJ22)</f>
        <v>27</v>
      </c>
      <c r="BK23" s="414">
        <f t="shared" si="23"/>
        <v>0</v>
      </c>
      <c r="BL23" s="411">
        <f t="shared" si="23"/>
        <v>0</v>
      </c>
      <c r="BM23" s="414">
        <f t="shared" si="23"/>
        <v>0</v>
      </c>
      <c r="BN23" s="411">
        <f t="shared" si="23"/>
        <v>0</v>
      </c>
      <c r="BO23" s="414">
        <f t="shared" si="23"/>
        <v>0</v>
      </c>
      <c r="BP23" s="411">
        <f t="shared" si="23"/>
        <v>11708.9</v>
      </c>
      <c r="BQ23" s="434">
        <f t="shared" si="23"/>
        <v>0</v>
      </c>
      <c r="BR23" s="405" t="s">
        <v>16</v>
      </c>
      <c r="BS23" s="411">
        <f t="shared" si="23"/>
        <v>1479.2</v>
      </c>
      <c r="BT23" s="428">
        <f t="shared" si="23"/>
        <v>0</v>
      </c>
      <c r="BU23" s="428">
        <f t="shared" si="23"/>
        <v>2106.8000000000002</v>
      </c>
      <c r="BV23" s="428">
        <f t="shared" si="23"/>
        <v>0</v>
      </c>
      <c r="BW23" s="428">
        <f t="shared" si="23"/>
        <v>0</v>
      </c>
      <c r="BX23" s="428">
        <f t="shared" si="23"/>
        <v>22</v>
      </c>
      <c r="BY23" s="572">
        <f t="shared" si="23"/>
        <v>15.6</v>
      </c>
      <c r="BZ23" s="423">
        <f t="shared" si="23"/>
        <v>49488.3</v>
      </c>
      <c r="CA23" s="407">
        <f t="shared" si="23"/>
        <v>4984.2</v>
      </c>
      <c r="CB23" s="450">
        <f>SUM(CB9:CB22)</f>
        <v>84962.836840000018</v>
      </c>
      <c r="CC23" s="451">
        <f t="shared" si="23"/>
        <v>8881.9592200000006</v>
      </c>
      <c r="CD23" s="499">
        <f>CC23/CB23*100</f>
        <v>10.453934391016501</v>
      </c>
      <c r="CE23" s="497">
        <f>SUM(CE9:CE22)</f>
        <v>-76080.877619999999</v>
      </c>
      <c r="CF23" s="86"/>
      <c r="CG23" s="86"/>
      <c r="CH23" s="86"/>
      <c r="CI23" s="86"/>
      <c r="CJ23" s="86"/>
      <c r="CK23" s="86"/>
      <c r="CL23" s="86"/>
      <c r="CM23" s="86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  <c r="ALQ23" s="147"/>
      <c r="ALR23" s="147"/>
      <c r="ALS23" s="147"/>
      <c r="ALT23" s="147"/>
      <c r="ALU23" s="147"/>
      <c r="ALV23" s="147"/>
      <c r="ALW23" s="147"/>
      <c r="ALX23" s="147"/>
      <c r="ALY23" s="147"/>
      <c r="ALZ23" s="147"/>
      <c r="AMA23" s="147"/>
    </row>
    <row r="24" spans="1:1015">
      <c r="AN24" s="164"/>
      <c r="CB24" s="165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  <c r="ALQ24" s="147"/>
      <c r="ALR24" s="147"/>
      <c r="ALS24" s="147"/>
      <c r="ALT24" s="147"/>
      <c r="ALU24" s="147"/>
      <c r="ALV24" s="147"/>
      <c r="ALW24" s="147"/>
      <c r="ALX24" s="147"/>
      <c r="ALY24" s="147"/>
      <c r="ALZ24" s="147"/>
      <c r="AMA24" s="147"/>
    </row>
    <row r="25" spans="1:1015">
      <c r="D25" s="166"/>
      <c r="E25" s="166"/>
      <c r="F25" s="166"/>
      <c r="G25" s="166"/>
      <c r="AM25" s="164"/>
      <c r="AN25" s="165"/>
      <c r="CB25" s="141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  <c r="ALQ25" s="147"/>
      <c r="ALR25" s="147"/>
      <c r="ALS25" s="147"/>
      <c r="ALT25" s="147"/>
      <c r="ALU25" s="147"/>
      <c r="ALV25" s="147"/>
      <c r="ALW25" s="147"/>
      <c r="ALX25" s="147"/>
      <c r="ALY25" s="147"/>
      <c r="ALZ25" s="147"/>
      <c r="AMA25" s="147"/>
    </row>
    <row r="26" spans="1:1015" ht="12.75">
      <c r="A26" s="1" t="s">
        <v>76</v>
      </c>
      <c r="C26" s="167"/>
      <c r="V26" s="1"/>
      <c r="AR26" s="1"/>
      <c r="BR26" s="1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  <c r="ALQ26" s="147"/>
      <c r="ALR26" s="147"/>
      <c r="ALS26" s="147"/>
      <c r="ALT26" s="147"/>
      <c r="ALU26" s="147"/>
      <c r="ALV26" s="147"/>
      <c r="ALW26" s="147"/>
      <c r="ALX26" s="147"/>
      <c r="ALY26" s="147"/>
      <c r="ALZ26" s="147"/>
      <c r="AMA26" s="147"/>
    </row>
    <row r="27" spans="1:1015">
      <c r="B27" s="168"/>
      <c r="C27" s="168"/>
      <c r="E27" s="165"/>
      <c r="H27" s="168"/>
      <c r="I27" s="168"/>
      <c r="N27" s="168"/>
      <c r="O27" s="168"/>
      <c r="R27" s="168"/>
      <c r="W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N27" s="168"/>
      <c r="AO27" s="168"/>
      <c r="AW27" s="168"/>
      <c r="AX27" s="168"/>
      <c r="AY27" s="168"/>
      <c r="AZ27" s="168"/>
      <c r="BA27" s="168"/>
      <c r="BB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S27" s="168"/>
      <c r="BT27" s="168"/>
      <c r="BU27" s="168"/>
      <c r="BV27" s="168"/>
      <c r="BW27" s="168"/>
      <c r="BX27" s="168"/>
      <c r="BY27" s="168"/>
      <c r="BZ27" s="168"/>
      <c r="CA27" s="168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  <c r="ALQ27" s="147"/>
      <c r="ALR27" s="147"/>
      <c r="ALS27" s="147"/>
      <c r="ALT27" s="147"/>
      <c r="ALU27" s="147"/>
      <c r="ALV27" s="147"/>
      <c r="ALW27" s="147"/>
      <c r="ALX27" s="147"/>
      <c r="ALY27" s="147"/>
      <c r="ALZ27" s="147"/>
      <c r="AMA27" s="147"/>
    </row>
    <row r="28" spans="1:1015">
      <c r="C28" s="164"/>
      <c r="F28" s="590"/>
      <c r="G28" s="590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  <c r="ALQ28" s="147"/>
      <c r="ALR28" s="147"/>
      <c r="ALS28" s="147"/>
      <c r="ALT28" s="147"/>
      <c r="ALU28" s="147"/>
      <c r="ALV28" s="147"/>
      <c r="ALW28" s="147"/>
      <c r="ALX28" s="147"/>
      <c r="ALY28" s="147"/>
      <c r="ALZ28" s="147"/>
      <c r="AMA28" s="147"/>
    </row>
    <row r="29" spans="1:1015">
      <c r="C29" s="164"/>
      <c r="F29" s="590"/>
      <c r="G29" s="590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  <c r="ALQ29" s="147"/>
      <c r="ALR29" s="147"/>
      <c r="ALS29" s="147"/>
      <c r="ALT29" s="147"/>
      <c r="ALU29" s="147"/>
      <c r="ALV29" s="147"/>
      <c r="ALW29" s="147"/>
      <c r="ALX29" s="147"/>
      <c r="ALY29" s="147"/>
      <c r="ALZ29" s="147"/>
      <c r="AMA29" s="147"/>
    </row>
    <row r="30" spans="1:1015">
      <c r="C30" s="164"/>
      <c r="E30" s="591"/>
      <c r="F30" s="591"/>
      <c r="G30" s="591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  <c r="ALQ30" s="147"/>
      <c r="ALR30" s="147"/>
      <c r="ALS30" s="147"/>
      <c r="ALT30" s="147"/>
      <c r="ALU30" s="147"/>
      <c r="ALV30" s="147"/>
      <c r="ALW30" s="147"/>
      <c r="ALX30" s="147"/>
      <c r="ALY30" s="147"/>
      <c r="ALZ30" s="147"/>
      <c r="AMA30" s="147"/>
    </row>
    <row r="31" spans="1:1015">
      <c r="C31" s="164"/>
      <c r="E31" s="591"/>
      <c r="F31" s="591"/>
      <c r="G31" s="591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  <c r="ALQ31" s="147"/>
      <c r="ALR31" s="147"/>
      <c r="ALS31" s="147"/>
      <c r="ALT31" s="147"/>
      <c r="ALU31" s="147"/>
      <c r="ALV31" s="147"/>
      <c r="ALW31" s="147"/>
      <c r="ALX31" s="147"/>
      <c r="ALY31" s="147"/>
      <c r="ALZ31" s="147"/>
      <c r="AMA31" s="147"/>
    </row>
    <row r="32" spans="1:1015">
      <c r="C32" s="164"/>
      <c r="E32" s="591"/>
      <c r="F32" s="591"/>
      <c r="G32" s="591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  <c r="ALN32" s="147"/>
      <c r="ALO32" s="147"/>
      <c r="ALP32" s="147"/>
      <c r="ALQ32" s="147"/>
      <c r="ALR32" s="147"/>
      <c r="ALS32" s="147"/>
      <c r="ALT32" s="147"/>
      <c r="ALU32" s="147"/>
      <c r="ALV32" s="147"/>
      <c r="ALW32" s="147"/>
      <c r="ALX32" s="147"/>
      <c r="ALY32" s="147"/>
      <c r="ALZ32" s="147"/>
      <c r="AMA32" s="147"/>
    </row>
    <row r="33" spans="3:7" s="147" customFormat="1">
      <c r="C33" s="164"/>
      <c r="E33" s="592"/>
      <c r="F33" s="592"/>
      <c r="G33" s="592"/>
    </row>
    <row r="34" spans="3:7" s="147" customFormat="1">
      <c r="C34" s="164"/>
      <c r="E34" s="592"/>
      <c r="F34" s="592"/>
      <c r="G34" s="592"/>
    </row>
    <row r="35" spans="3:7" s="147" customFormat="1">
      <c r="C35" s="164"/>
      <c r="E35" s="592"/>
      <c r="F35" s="592"/>
      <c r="G35" s="592"/>
    </row>
    <row r="36" spans="3:7" s="147" customFormat="1">
      <c r="C36" s="164"/>
    </row>
    <row r="37" spans="3:7" s="147" customFormat="1">
      <c r="C37" s="164"/>
    </row>
    <row r="38" spans="3:7" s="147" customFormat="1">
      <c r="C38" s="164"/>
    </row>
    <row r="39" spans="3:7" s="147" customFormat="1">
      <c r="C39" s="164"/>
    </row>
    <row r="40" spans="3:7" s="147" customFormat="1">
      <c r="C40" s="164"/>
    </row>
    <row r="41" spans="3:7" s="147" customFormat="1">
      <c r="C41" s="164"/>
    </row>
    <row r="42" spans="3:7" s="147" customFormat="1">
      <c r="C42" s="164"/>
    </row>
    <row r="43" spans="3:7" s="147" customFormat="1">
      <c r="C43" s="169"/>
    </row>
  </sheetData>
  <mergeCells count="38">
    <mergeCell ref="BV6:BW7"/>
    <mergeCell ref="BE6:BF7"/>
    <mergeCell ref="BX6:BY7"/>
    <mergeCell ref="BZ6:CA7"/>
    <mergeCell ref="B7:C7"/>
    <mergeCell ref="E7:F7"/>
    <mergeCell ref="H7:I7"/>
    <mergeCell ref="K7:L7"/>
    <mergeCell ref="N7:O7"/>
    <mergeCell ref="R7:S7"/>
    <mergeCell ref="AB7:AC7"/>
    <mergeCell ref="AE7:AF7"/>
    <mergeCell ref="BJ6:BK7"/>
    <mergeCell ref="BL6:BM7"/>
    <mergeCell ref="BN6:BO7"/>
    <mergeCell ref="BP6:BQ7"/>
    <mergeCell ref="BS6:BT7"/>
    <mergeCell ref="AS6:AU7"/>
    <mergeCell ref="AV6:AW7"/>
    <mergeCell ref="AX6:AZ7"/>
    <mergeCell ref="BA6:BB7"/>
    <mergeCell ref="BC6:BD7"/>
    <mergeCell ref="A4:CD4"/>
    <mergeCell ref="B6:C6"/>
    <mergeCell ref="E6:F6"/>
    <mergeCell ref="H6:I6"/>
    <mergeCell ref="K6:L6"/>
    <mergeCell ref="N6:O6"/>
    <mergeCell ref="R6:S6"/>
    <mergeCell ref="W6:X7"/>
    <mergeCell ref="Y6:Z7"/>
    <mergeCell ref="AB6:AC6"/>
    <mergeCell ref="BG6:BH7"/>
    <mergeCell ref="AE6:AF6"/>
    <mergeCell ref="AG6:AH7"/>
    <mergeCell ref="AI6:AJ7"/>
    <mergeCell ref="AK6:AL7"/>
    <mergeCell ref="AQ6:AQ7"/>
  </mergeCells>
  <pageMargins left="0.23622047244094491" right="0.23622047244094491" top="0.74803149606299213" bottom="0.74803149606299213" header="0.31496062992125984" footer="0.31496062992125984"/>
  <pageSetup paperSize="9" scale="8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MC43"/>
  <sheetViews>
    <sheetView workbookViewId="0"/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875" style="146" customWidth="1"/>
    <col min="6" max="6" width="7.875" style="146" customWidth="1"/>
    <col min="7" max="7" width="5.75" style="146" customWidth="1"/>
    <col min="8" max="8" width="6.62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6.5" style="146" customWidth="1"/>
    <col min="15" max="15" width="8" style="146" customWidth="1"/>
    <col min="16" max="16" width="6" style="146" customWidth="1"/>
    <col min="17" max="17" width="10.375" style="146" customWidth="1"/>
    <col min="18" max="18" width="17.125" style="146" customWidth="1"/>
    <col min="19" max="19" width="9.125" style="146" customWidth="1"/>
    <col min="20" max="20" width="8.625" style="146" customWidth="1"/>
    <col min="21" max="21" width="4.875" style="146" customWidth="1"/>
    <col min="22" max="22" width="18.875" style="146" hidden="1" customWidth="1"/>
    <col min="23" max="23" width="8.25" style="146" customWidth="1"/>
    <col min="24" max="24" width="8.375" style="146" customWidth="1"/>
    <col min="25" max="25" width="5.625" style="146" customWidth="1"/>
    <col min="26" max="26" width="6" style="146" customWidth="1"/>
    <col min="27" max="27" width="6.375" style="146" customWidth="1"/>
    <col min="28" max="28" width="8.125" style="146" customWidth="1"/>
    <col min="29" max="29" width="7.75" style="146" customWidth="1"/>
    <col min="30" max="30" width="5.75" style="146" customWidth="1"/>
    <col min="31" max="31" width="4.75" style="146" customWidth="1"/>
    <col min="32" max="32" width="4.875" style="146" customWidth="1"/>
    <col min="33" max="33" width="5.25" style="146" customWidth="1"/>
    <col min="34" max="34" width="7" style="146" customWidth="1"/>
    <col min="35" max="35" width="4.375" style="146" customWidth="1"/>
    <col min="36" max="36" width="5.875" style="146" customWidth="1"/>
    <col min="37" max="37" width="17.125" style="146" customWidth="1"/>
    <col min="38" max="38" width="5.25" style="146" customWidth="1"/>
    <col min="39" max="39" width="6.875" style="146" customWidth="1"/>
    <col min="40" max="40" width="10.625" style="146" customWidth="1"/>
    <col min="41" max="41" width="10" style="146" customWidth="1"/>
    <col min="42" max="42" width="6.625" style="146" customWidth="1"/>
    <col min="43" max="43" width="7" style="146" customWidth="1"/>
    <col min="44" max="44" width="21.125" style="146" hidden="1" customWidth="1"/>
    <col min="45" max="45" width="7.75" style="146" customWidth="1"/>
    <col min="46" max="46" width="5.75" style="146" customWidth="1"/>
    <col min="47" max="47" width="4.75" style="146" customWidth="1"/>
    <col min="48" max="48" width="4.625" style="146" hidden="1" customWidth="1"/>
    <col min="49" max="49" width="4.375" style="146" hidden="1" customWidth="1"/>
    <col min="50" max="52" width="6.125" style="146" customWidth="1"/>
    <col min="53" max="53" width="5.75" style="146" customWidth="1"/>
    <col min="54" max="54" width="5.875" style="146" customWidth="1"/>
    <col min="55" max="55" width="5.125" style="146" customWidth="1"/>
    <col min="56" max="56" width="6.375" style="146" customWidth="1"/>
    <col min="57" max="57" width="17.125" style="146" customWidth="1"/>
    <col min="58" max="58" width="8.875" style="146" customWidth="1"/>
    <col min="59" max="59" width="8.75" style="146" customWidth="1"/>
    <col min="60" max="60" width="5.625" style="146" customWidth="1"/>
    <col min="61" max="61" width="6.25" style="146" customWidth="1"/>
    <col min="62" max="62" width="6" style="146" hidden="1" customWidth="1"/>
    <col min="63" max="63" width="5.625" style="146" customWidth="1"/>
    <col min="64" max="64" width="3.5" style="146" customWidth="1"/>
    <col min="65" max="65" width="5.625" style="146" customWidth="1"/>
    <col min="66" max="66" width="3.375" style="146" customWidth="1"/>
    <col min="67" max="67" width="5.625" style="146" customWidth="1"/>
    <col min="68" max="68" width="6.375" style="146" customWidth="1"/>
    <col min="69" max="69" width="7.375" style="146" customWidth="1"/>
    <col min="70" max="70" width="6.375" style="146" customWidth="1"/>
    <col min="71" max="71" width="6.25" style="146" customWidth="1"/>
    <col min="72" max="72" width="6" style="146" customWidth="1"/>
    <col min="73" max="74" width="5.5" style="146" customWidth="1"/>
    <col min="75" max="75" width="6.375" style="146" customWidth="1"/>
    <col min="76" max="76" width="6.125" style="146" customWidth="1"/>
    <col min="77" max="77" width="18.375" style="146" customWidth="1"/>
    <col min="78" max="78" width="5.625" style="146" customWidth="1"/>
    <col min="79" max="79" width="5.875" style="146" customWidth="1"/>
    <col min="80" max="80" width="9.25" style="146" customWidth="1"/>
    <col min="81" max="81" width="8.875" style="146" customWidth="1"/>
    <col min="82" max="82" width="11.25" style="146" customWidth="1"/>
    <col min="83" max="83" width="11.875" style="146" customWidth="1"/>
    <col min="84" max="84" width="5.875" style="146" customWidth="1"/>
    <col min="85" max="85" width="10.125" style="146" customWidth="1"/>
    <col min="86" max="96" width="12.125" style="146" customWidth="1"/>
    <col min="97" max="97" width="12.5" style="146" customWidth="1"/>
    <col min="98" max="1017" width="8.5" style="146" customWidth="1"/>
    <col min="1018" max="1018" width="9" style="147" customWidth="1"/>
    <col min="1019" max="16384" width="9" style="147"/>
  </cols>
  <sheetData>
    <row r="1" spans="1:1017"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  <c r="ALN1" s="147"/>
      <c r="ALO1" s="147"/>
      <c r="ALP1" s="147"/>
      <c r="ALQ1" s="147"/>
      <c r="ALR1" s="147"/>
      <c r="ALS1" s="147"/>
      <c r="ALT1" s="147"/>
      <c r="ALU1" s="147"/>
      <c r="ALV1" s="147"/>
      <c r="ALW1" s="147"/>
      <c r="ALX1" s="147"/>
      <c r="ALY1" s="147"/>
      <c r="ALZ1" s="147"/>
      <c r="AMA1" s="147"/>
      <c r="AMB1" s="147"/>
      <c r="AMC1" s="147"/>
    </row>
    <row r="2" spans="1:1017"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  <c r="ALN2" s="147"/>
      <c r="ALO2" s="147"/>
      <c r="ALP2" s="147"/>
      <c r="ALQ2" s="147"/>
      <c r="ALR2" s="147"/>
      <c r="ALS2" s="147"/>
      <c r="ALT2" s="147"/>
      <c r="ALU2" s="147"/>
      <c r="ALV2" s="147"/>
      <c r="ALW2" s="147"/>
      <c r="ALX2" s="147"/>
      <c r="ALY2" s="147"/>
      <c r="ALZ2" s="147"/>
      <c r="AMA2" s="147"/>
      <c r="AMB2" s="147"/>
      <c r="AMC2" s="147"/>
    </row>
    <row r="3" spans="1:1017"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  <c r="ALN3" s="147"/>
      <c r="ALO3" s="147"/>
      <c r="ALP3" s="147"/>
      <c r="ALQ3" s="147"/>
      <c r="ALR3" s="147"/>
      <c r="ALS3" s="147"/>
      <c r="ALT3" s="147"/>
      <c r="ALU3" s="147"/>
      <c r="ALV3" s="147"/>
      <c r="ALW3" s="147"/>
      <c r="ALX3" s="147"/>
      <c r="ALY3" s="147"/>
      <c r="ALZ3" s="147"/>
      <c r="AMA3" s="147"/>
      <c r="AMB3" s="147"/>
      <c r="AMC3" s="147"/>
    </row>
    <row r="4" spans="1:1017" ht="13.5">
      <c r="A4" s="735" t="s">
        <v>127</v>
      </c>
      <c r="B4" s="735"/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735"/>
      <c r="AS4" s="735"/>
      <c r="AT4" s="735"/>
      <c r="AU4" s="735"/>
      <c r="AV4" s="735"/>
      <c r="AW4" s="735"/>
      <c r="AX4" s="735"/>
      <c r="AY4" s="735"/>
      <c r="AZ4" s="735"/>
      <c r="BA4" s="735"/>
      <c r="BB4" s="735"/>
      <c r="BC4" s="735"/>
      <c r="BD4" s="735"/>
      <c r="BE4" s="735"/>
      <c r="BF4" s="735"/>
      <c r="BG4" s="735"/>
      <c r="BH4" s="735"/>
      <c r="BI4" s="735"/>
      <c r="BJ4" s="735"/>
      <c r="BK4" s="735"/>
      <c r="BL4" s="735"/>
      <c r="BM4" s="735"/>
      <c r="BN4" s="735"/>
      <c r="BO4" s="735"/>
      <c r="BP4" s="735"/>
      <c r="BQ4" s="735"/>
      <c r="BR4" s="735"/>
      <c r="BS4" s="735"/>
      <c r="BT4" s="735"/>
      <c r="BU4" s="735"/>
      <c r="BV4" s="735"/>
      <c r="BW4" s="735"/>
      <c r="BX4" s="735"/>
      <c r="BY4" s="735"/>
      <c r="BZ4" s="735"/>
      <c r="CA4" s="735"/>
      <c r="CB4" s="735"/>
      <c r="CC4" s="735"/>
      <c r="CD4" s="735"/>
      <c r="CE4" s="735"/>
      <c r="CF4" s="735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  <c r="ALN4" s="147"/>
      <c r="ALO4" s="147"/>
      <c r="ALP4" s="147"/>
      <c r="ALQ4" s="147"/>
      <c r="ALR4" s="147"/>
      <c r="ALS4" s="147"/>
      <c r="ALT4" s="147"/>
      <c r="ALU4" s="147"/>
      <c r="ALV4" s="147"/>
      <c r="ALW4" s="147"/>
      <c r="ALX4" s="147"/>
      <c r="ALY4" s="147"/>
      <c r="ALZ4" s="147"/>
      <c r="AMA4" s="147"/>
      <c r="AMB4" s="147"/>
      <c r="AMC4" s="147"/>
    </row>
    <row r="5" spans="1:1017" ht="12" thickBot="1">
      <c r="A5" s="593"/>
      <c r="B5" s="593"/>
      <c r="C5" s="593"/>
      <c r="D5" s="593"/>
      <c r="E5" s="593"/>
      <c r="F5" s="593"/>
      <c r="G5" s="593"/>
      <c r="H5" s="593"/>
      <c r="I5" s="593"/>
      <c r="J5" s="593"/>
      <c r="K5" s="593"/>
      <c r="L5" s="593"/>
      <c r="M5" s="593"/>
      <c r="N5" s="593"/>
      <c r="O5" s="593"/>
      <c r="P5" s="593"/>
      <c r="Q5" s="593"/>
      <c r="R5" s="593"/>
      <c r="S5" s="593"/>
      <c r="T5" s="593"/>
      <c r="U5" s="593"/>
      <c r="V5" s="593"/>
      <c r="W5" s="593"/>
      <c r="X5" s="593"/>
      <c r="Y5" s="593"/>
      <c r="Z5" s="593"/>
      <c r="AA5" s="593"/>
      <c r="AB5" s="593"/>
      <c r="AC5" s="593"/>
      <c r="AD5" s="593"/>
      <c r="AE5" s="593"/>
      <c r="AF5" s="593"/>
      <c r="AG5" s="593"/>
      <c r="AH5" s="593"/>
      <c r="AI5" s="593"/>
      <c r="AJ5" s="593"/>
      <c r="AK5" s="593"/>
      <c r="AL5" s="593"/>
      <c r="AM5" s="593"/>
      <c r="AN5" s="593"/>
      <c r="AO5" s="593"/>
      <c r="AP5" s="593"/>
      <c r="AQ5" s="593"/>
      <c r="AR5" s="593"/>
      <c r="AS5" s="593"/>
      <c r="AT5" s="593"/>
      <c r="AU5" s="593"/>
      <c r="AV5" s="593"/>
      <c r="AW5" s="593"/>
      <c r="AX5" s="593"/>
      <c r="AY5" s="593"/>
      <c r="AZ5" s="593"/>
      <c r="BA5" s="593"/>
      <c r="BB5" s="593"/>
      <c r="BC5" s="593"/>
      <c r="BD5" s="593"/>
      <c r="BE5" s="593"/>
      <c r="BF5" s="593"/>
      <c r="BG5" s="593"/>
      <c r="BH5" s="593"/>
      <c r="BI5" s="593"/>
      <c r="BJ5" s="593"/>
      <c r="BK5" s="593"/>
      <c r="BL5" s="593"/>
      <c r="BM5" s="593"/>
      <c r="BN5" s="593"/>
      <c r="BO5" s="593"/>
      <c r="BP5" s="593"/>
      <c r="BQ5" s="593"/>
      <c r="BR5" s="593"/>
      <c r="BS5" s="593"/>
      <c r="BT5" s="593"/>
      <c r="BU5" s="593"/>
      <c r="BV5" s="593"/>
      <c r="BW5" s="593"/>
      <c r="BX5" s="593"/>
      <c r="BY5" s="593"/>
      <c r="BZ5" s="593"/>
      <c r="CA5" s="593"/>
      <c r="CB5" s="593"/>
      <c r="CC5" s="593"/>
      <c r="CD5" s="593"/>
      <c r="CE5" s="593"/>
      <c r="CF5" s="593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  <c r="ALN5" s="147"/>
      <c r="ALO5" s="147"/>
      <c r="ALP5" s="147"/>
      <c r="ALQ5" s="147"/>
      <c r="ALR5" s="147"/>
      <c r="ALS5" s="147"/>
      <c r="ALT5" s="147"/>
      <c r="ALU5" s="147"/>
      <c r="ALV5" s="147"/>
      <c r="ALW5" s="147"/>
      <c r="ALX5" s="147"/>
      <c r="ALY5" s="147"/>
      <c r="ALZ5" s="147"/>
      <c r="AMA5" s="147"/>
      <c r="AMB5" s="147"/>
      <c r="AMC5" s="147"/>
    </row>
    <row r="6" spans="1:1017" s="150" customFormat="1" ht="21.75">
      <c r="A6" s="170" t="s">
        <v>1</v>
      </c>
      <c r="B6" s="683" t="s">
        <v>2</v>
      </c>
      <c r="C6" s="684"/>
      <c r="D6" s="171" t="s">
        <v>3</v>
      </c>
      <c r="E6" s="683" t="s">
        <v>120</v>
      </c>
      <c r="F6" s="684"/>
      <c r="G6" s="183" t="s">
        <v>3</v>
      </c>
      <c r="H6" s="686" t="s">
        <v>5</v>
      </c>
      <c r="I6" s="691"/>
      <c r="J6" s="183" t="s">
        <v>3</v>
      </c>
      <c r="K6" s="686" t="s">
        <v>6</v>
      </c>
      <c r="L6" s="691"/>
      <c r="M6" s="183" t="s">
        <v>3</v>
      </c>
      <c r="N6" s="686" t="s">
        <v>6</v>
      </c>
      <c r="O6" s="691"/>
      <c r="P6" s="183" t="s">
        <v>3</v>
      </c>
      <c r="Q6" s="352" t="s">
        <v>97</v>
      </c>
      <c r="R6" s="170" t="s">
        <v>1</v>
      </c>
      <c r="S6" s="686" t="s">
        <v>121</v>
      </c>
      <c r="T6" s="691"/>
      <c r="U6" s="183" t="s">
        <v>3</v>
      </c>
      <c r="V6" s="171" t="s">
        <v>1</v>
      </c>
      <c r="W6" s="721" t="s">
        <v>126</v>
      </c>
      <c r="X6" s="722"/>
      <c r="Y6" s="674" t="s">
        <v>78</v>
      </c>
      <c r="Z6" s="675"/>
      <c r="AA6" s="183" t="s">
        <v>3</v>
      </c>
      <c r="AB6" s="686" t="s">
        <v>11</v>
      </c>
      <c r="AC6" s="691"/>
      <c r="AD6" s="183" t="s">
        <v>3</v>
      </c>
      <c r="AE6" s="686" t="s">
        <v>12</v>
      </c>
      <c r="AF6" s="691"/>
      <c r="AG6" s="674" t="s">
        <v>14</v>
      </c>
      <c r="AH6" s="675"/>
      <c r="AI6" s="721" t="s">
        <v>112</v>
      </c>
      <c r="AJ6" s="729"/>
      <c r="AK6" s="170" t="s">
        <v>1</v>
      </c>
      <c r="AL6" s="674" t="s">
        <v>124</v>
      </c>
      <c r="AM6" s="675"/>
      <c r="AN6" s="354" t="s">
        <v>16</v>
      </c>
      <c r="AO6" s="352" t="s">
        <v>16</v>
      </c>
      <c r="AP6" s="171" t="s">
        <v>3</v>
      </c>
      <c r="AQ6" s="186" t="s">
        <v>17</v>
      </c>
      <c r="AR6" s="692" t="s">
        <v>1</v>
      </c>
      <c r="AS6" s="678" t="s">
        <v>18</v>
      </c>
      <c r="AT6" s="694"/>
      <c r="AU6" s="679"/>
      <c r="AV6" s="669" t="s">
        <v>19</v>
      </c>
      <c r="AW6" s="670"/>
      <c r="AX6" s="655" t="s">
        <v>21</v>
      </c>
      <c r="AY6" s="673"/>
      <c r="AZ6" s="656"/>
      <c r="BA6" s="674" t="s">
        <v>22</v>
      </c>
      <c r="BB6" s="675"/>
      <c r="BC6" s="678" t="s">
        <v>23</v>
      </c>
      <c r="BD6" s="679"/>
      <c r="BE6" s="170" t="s">
        <v>1</v>
      </c>
      <c r="BF6" s="674" t="s">
        <v>24</v>
      </c>
      <c r="BG6" s="675"/>
      <c r="BH6" s="655" t="s">
        <v>79</v>
      </c>
      <c r="BI6" s="656"/>
      <c r="BJ6" s="272"/>
      <c r="BK6" s="655" t="s">
        <v>83</v>
      </c>
      <c r="BL6" s="656"/>
      <c r="BM6" s="655" t="s">
        <v>86</v>
      </c>
      <c r="BN6" s="656"/>
      <c r="BO6" s="655" t="s">
        <v>87</v>
      </c>
      <c r="BP6" s="656"/>
      <c r="BQ6" s="655" t="s">
        <v>88</v>
      </c>
      <c r="BR6" s="656"/>
      <c r="BS6" s="717" t="s">
        <v>34</v>
      </c>
      <c r="BT6" s="718"/>
      <c r="BU6" s="736" t="s">
        <v>119</v>
      </c>
      <c r="BV6" s="718"/>
      <c r="BW6" s="725" t="s">
        <v>113</v>
      </c>
      <c r="BX6" s="726"/>
      <c r="BY6" s="170" t="s">
        <v>1</v>
      </c>
      <c r="BZ6" s="725" t="s">
        <v>114</v>
      </c>
      <c r="CA6" s="718"/>
      <c r="CB6" s="655" t="s">
        <v>36</v>
      </c>
      <c r="CC6" s="656"/>
      <c r="CD6" s="289" t="s">
        <v>16</v>
      </c>
      <c r="CE6" s="290" t="s">
        <v>16</v>
      </c>
      <c r="CF6" s="284" t="s">
        <v>37</v>
      </c>
      <c r="CG6" s="594"/>
      <c r="CH6" s="149"/>
      <c r="CI6" s="149"/>
      <c r="CJ6" s="149"/>
      <c r="CK6" s="149"/>
      <c r="CL6" s="149"/>
      <c r="CM6" s="149"/>
      <c r="CN6" s="149"/>
      <c r="CO6" s="149"/>
      <c r="CP6" s="147"/>
      <c r="CQ6" s="147"/>
      <c r="CR6" s="147"/>
      <c r="CS6" s="147"/>
      <c r="CT6" s="147"/>
      <c r="CU6" s="147"/>
      <c r="CV6" s="147"/>
      <c r="CW6" s="147"/>
      <c r="CX6" s="147"/>
    </row>
    <row r="7" spans="1:1017" s="150" customFormat="1" ht="20.25" customHeight="1" thickBot="1">
      <c r="A7" s="173"/>
      <c r="B7" s="659" t="s">
        <v>38</v>
      </c>
      <c r="C7" s="660"/>
      <c r="D7" s="151" t="s">
        <v>39</v>
      </c>
      <c r="E7" s="659" t="s">
        <v>40</v>
      </c>
      <c r="F7" s="660"/>
      <c r="G7" s="184" t="s">
        <v>39</v>
      </c>
      <c r="H7" s="662" t="s">
        <v>38</v>
      </c>
      <c r="I7" s="715"/>
      <c r="J7" s="184" t="s">
        <v>39</v>
      </c>
      <c r="K7" s="664" t="s">
        <v>81</v>
      </c>
      <c r="L7" s="716"/>
      <c r="M7" s="184" t="s">
        <v>39</v>
      </c>
      <c r="N7" s="664" t="s">
        <v>80</v>
      </c>
      <c r="O7" s="716"/>
      <c r="P7" s="184" t="s">
        <v>39</v>
      </c>
      <c r="Q7" s="184" t="s">
        <v>98</v>
      </c>
      <c r="R7" s="173"/>
      <c r="S7" s="711" t="s">
        <v>123</v>
      </c>
      <c r="T7" s="712"/>
      <c r="U7" s="254" t="s">
        <v>39</v>
      </c>
      <c r="V7" s="152"/>
      <c r="W7" s="723"/>
      <c r="X7" s="724"/>
      <c r="Y7" s="701"/>
      <c r="Z7" s="702"/>
      <c r="AA7" s="254" t="s">
        <v>39</v>
      </c>
      <c r="AB7" s="713"/>
      <c r="AC7" s="714"/>
      <c r="AD7" s="254" t="s">
        <v>39</v>
      </c>
      <c r="AE7" s="667"/>
      <c r="AF7" s="696"/>
      <c r="AG7" s="676"/>
      <c r="AH7" s="677"/>
      <c r="AI7" s="730"/>
      <c r="AJ7" s="731"/>
      <c r="AK7" s="601"/>
      <c r="AL7" s="676"/>
      <c r="AM7" s="677"/>
      <c r="AN7" s="358" t="s">
        <v>47</v>
      </c>
      <c r="AO7" s="254" t="s">
        <v>47</v>
      </c>
      <c r="AP7" s="359" t="s">
        <v>39</v>
      </c>
      <c r="AQ7" s="161" t="s">
        <v>48</v>
      </c>
      <c r="AR7" s="693"/>
      <c r="AS7" s="705"/>
      <c r="AT7" s="706"/>
      <c r="AU7" s="707"/>
      <c r="AV7" s="708"/>
      <c r="AW7" s="709"/>
      <c r="AX7" s="703"/>
      <c r="AY7" s="710"/>
      <c r="AZ7" s="704"/>
      <c r="BA7" s="701"/>
      <c r="BB7" s="702"/>
      <c r="BC7" s="705"/>
      <c r="BD7" s="707"/>
      <c r="BE7" s="173"/>
      <c r="BF7" s="701"/>
      <c r="BG7" s="702"/>
      <c r="BH7" s="703"/>
      <c r="BI7" s="704"/>
      <c r="BJ7" s="273"/>
      <c r="BK7" s="703"/>
      <c r="BL7" s="704"/>
      <c r="BM7" s="703"/>
      <c r="BN7" s="704"/>
      <c r="BO7" s="703"/>
      <c r="BP7" s="704"/>
      <c r="BQ7" s="703"/>
      <c r="BR7" s="704"/>
      <c r="BS7" s="719"/>
      <c r="BT7" s="720"/>
      <c r="BU7" s="719"/>
      <c r="BV7" s="720"/>
      <c r="BW7" s="727"/>
      <c r="BX7" s="728"/>
      <c r="BY7" s="173"/>
      <c r="BZ7" s="719"/>
      <c r="CA7" s="720"/>
      <c r="CB7" s="703"/>
      <c r="CC7" s="704"/>
      <c r="CD7" s="275" t="s">
        <v>49</v>
      </c>
      <c r="CE7" s="281" t="s">
        <v>49</v>
      </c>
      <c r="CF7" s="383" t="s">
        <v>3</v>
      </c>
      <c r="CG7" s="599" t="s">
        <v>50</v>
      </c>
      <c r="CH7" s="149"/>
      <c r="CI7" s="149"/>
      <c r="CJ7" s="149"/>
      <c r="CK7" s="149"/>
      <c r="CL7" s="149"/>
      <c r="CM7" s="149"/>
      <c r="CN7" s="149"/>
      <c r="CO7" s="149"/>
      <c r="CP7" s="147"/>
      <c r="CQ7" s="147"/>
      <c r="CR7" s="147"/>
      <c r="CS7" s="147"/>
      <c r="CT7" s="147"/>
      <c r="CU7" s="147"/>
      <c r="CV7" s="147"/>
      <c r="CW7" s="147"/>
      <c r="CX7" s="147"/>
    </row>
    <row r="8" spans="1:1017" s="150" customFormat="1" ht="12" thickBot="1">
      <c r="A8" s="175"/>
      <c r="B8" s="595" t="s">
        <v>51</v>
      </c>
      <c r="C8" s="596" t="s">
        <v>52</v>
      </c>
      <c r="D8" s="156" t="s">
        <v>53</v>
      </c>
      <c r="E8" s="595" t="s">
        <v>54</v>
      </c>
      <c r="F8" s="596" t="s">
        <v>52</v>
      </c>
      <c r="G8" s="185" t="s">
        <v>53</v>
      </c>
      <c r="H8" s="214" t="s">
        <v>54</v>
      </c>
      <c r="I8" s="234" t="s">
        <v>52</v>
      </c>
      <c r="J8" s="185" t="s">
        <v>53</v>
      </c>
      <c r="K8" s="595" t="s">
        <v>54</v>
      </c>
      <c r="L8" s="596" t="s">
        <v>52</v>
      </c>
      <c r="M8" s="185" t="s">
        <v>53</v>
      </c>
      <c r="N8" s="595" t="s">
        <v>54</v>
      </c>
      <c r="O8" s="596" t="s">
        <v>52</v>
      </c>
      <c r="P8" s="185" t="s">
        <v>53</v>
      </c>
      <c r="Q8" s="185" t="s">
        <v>52</v>
      </c>
      <c r="R8" s="175"/>
      <c r="S8" s="343" t="s">
        <v>54</v>
      </c>
      <c r="T8" s="345" t="s">
        <v>52</v>
      </c>
      <c r="U8" s="346" t="s">
        <v>53</v>
      </c>
      <c r="V8" s="160"/>
      <c r="W8" s="343" t="s">
        <v>54</v>
      </c>
      <c r="X8" s="345" t="s">
        <v>52</v>
      </c>
      <c r="Y8" s="343" t="s">
        <v>54</v>
      </c>
      <c r="Z8" s="345" t="s">
        <v>52</v>
      </c>
      <c r="AA8" s="346" t="s">
        <v>55</v>
      </c>
      <c r="AB8" s="343" t="s">
        <v>54</v>
      </c>
      <c r="AC8" s="345" t="s">
        <v>52</v>
      </c>
      <c r="AD8" s="346" t="s">
        <v>55</v>
      </c>
      <c r="AE8" s="233" t="s">
        <v>56</v>
      </c>
      <c r="AF8" s="234" t="s">
        <v>52</v>
      </c>
      <c r="AG8" s="233" t="s">
        <v>56</v>
      </c>
      <c r="AH8" s="234" t="s">
        <v>52</v>
      </c>
      <c r="AI8" s="530" t="s">
        <v>56</v>
      </c>
      <c r="AJ8" s="531" t="s">
        <v>52</v>
      </c>
      <c r="AK8" s="602"/>
      <c r="AL8" s="600" t="s">
        <v>56</v>
      </c>
      <c r="AM8" s="234" t="s">
        <v>52</v>
      </c>
      <c r="AN8" s="360" t="s">
        <v>57</v>
      </c>
      <c r="AO8" s="361" t="s">
        <v>52</v>
      </c>
      <c r="AP8" s="362" t="s">
        <v>53</v>
      </c>
      <c r="AQ8" s="344" t="s">
        <v>58</v>
      </c>
      <c r="AR8" s="357"/>
      <c r="AS8" s="370" t="s">
        <v>56</v>
      </c>
      <c r="AT8" s="371" t="s">
        <v>52</v>
      </c>
      <c r="AU8" s="346" t="s">
        <v>3</v>
      </c>
      <c r="AV8" s="372" t="s">
        <v>56</v>
      </c>
      <c r="AW8" s="373" t="s">
        <v>52</v>
      </c>
      <c r="AX8" s="370" t="s">
        <v>56</v>
      </c>
      <c r="AY8" s="371" t="s">
        <v>52</v>
      </c>
      <c r="AZ8" s="344" t="s">
        <v>3</v>
      </c>
      <c r="BA8" s="370" t="s">
        <v>56</v>
      </c>
      <c r="BB8" s="344" t="s">
        <v>52</v>
      </c>
      <c r="BC8" s="370" t="s">
        <v>56</v>
      </c>
      <c r="BD8" s="344" t="s">
        <v>52</v>
      </c>
      <c r="BE8" s="175"/>
      <c r="BF8" s="370" t="s">
        <v>56</v>
      </c>
      <c r="BG8" s="346" t="s">
        <v>52</v>
      </c>
      <c r="BH8" s="379" t="s">
        <v>56</v>
      </c>
      <c r="BI8" s="380" t="s">
        <v>52</v>
      </c>
      <c r="BJ8" s="381"/>
      <c r="BK8" s="379" t="s">
        <v>56</v>
      </c>
      <c r="BL8" s="380" t="s">
        <v>52</v>
      </c>
      <c r="BM8" s="382" t="s">
        <v>56</v>
      </c>
      <c r="BN8" s="388" t="s">
        <v>52</v>
      </c>
      <c r="BO8" s="379" t="s">
        <v>56</v>
      </c>
      <c r="BP8" s="380" t="s">
        <v>52</v>
      </c>
      <c r="BQ8" s="379" t="s">
        <v>56</v>
      </c>
      <c r="BR8" s="433" t="s">
        <v>52</v>
      </c>
      <c r="BS8" s="440" t="s">
        <v>56</v>
      </c>
      <c r="BT8" s="388" t="s">
        <v>52</v>
      </c>
      <c r="BU8" s="381" t="s">
        <v>56</v>
      </c>
      <c r="BV8" s="381" t="s">
        <v>52</v>
      </c>
      <c r="BW8" s="440" t="s">
        <v>56</v>
      </c>
      <c r="BX8" s="388" t="s">
        <v>52</v>
      </c>
      <c r="BY8" s="175"/>
      <c r="BZ8" s="545" t="s">
        <v>56</v>
      </c>
      <c r="CA8" s="546" t="s">
        <v>52</v>
      </c>
      <c r="CB8" s="435" t="s">
        <v>56</v>
      </c>
      <c r="CC8" s="388" t="s">
        <v>52</v>
      </c>
      <c r="CD8" s="379" t="s">
        <v>56</v>
      </c>
      <c r="CE8" s="388" t="s">
        <v>52</v>
      </c>
      <c r="CF8" s="389"/>
      <c r="CG8" s="390"/>
      <c r="CP8" s="147"/>
      <c r="CQ8" s="147"/>
      <c r="CR8" s="147"/>
      <c r="CS8" s="147"/>
      <c r="CT8" s="147"/>
      <c r="CU8" s="147"/>
      <c r="CV8" s="147"/>
      <c r="CW8" s="147"/>
      <c r="CX8" s="147"/>
    </row>
    <row r="9" spans="1:1017">
      <c r="A9" s="173" t="s">
        <v>59</v>
      </c>
      <c r="B9" s="197">
        <v>6612</v>
      </c>
      <c r="C9" s="198">
        <v>2044.5813800000001</v>
      </c>
      <c r="D9" s="52">
        <f t="shared" ref="D9:D23" si="0">C9/B9*100</f>
        <v>30.922283424077435</v>
      </c>
      <c r="E9" s="207">
        <v>150</v>
      </c>
      <c r="F9" s="198">
        <v>20.724150000000002</v>
      </c>
      <c r="G9" s="229">
        <f t="shared" ref="G9:G22" si="1">F9/E9*100</f>
        <v>13.8161</v>
      </c>
      <c r="H9" s="207">
        <v>486</v>
      </c>
      <c r="I9" s="198">
        <v>18.54757</v>
      </c>
      <c r="J9" s="229">
        <f t="shared" ref="J9:J23" si="2">I9/H9*100</f>
        <v>3.8163724279835396</v>
      </c>
      <c r="K9" s="207">
        <v>550</v>
      </c>
      <c r="L9" s="198">
        <v>58.419510000000002</v>
      </c>
      <c r="M9" s="229">
        <f t="shared" ref="M9:M23" si="3">L9/K9*100</f>
        <v>10.621729090909092</v>
      </c>
      <c r="N9" s="207">
        <v>346</v>
      </c>
      <c r="O9" s="198">
        <v>234.04554999999999</v>
      </c>
      <c r="P9" s="229">
        <f t="shared" ref="P9:P23" si="4">O9/N9*100</f>
        <v>67.643222543352593</v>
      </c>
      <c r="Q9" s="571">
        <f>L9+O9</f>
        <v>292.46505999999999</v>
      </c>
      <c r="R9" s="173" t="s">
        <v>59</v>
      </c>
      <c r="S9" s="207"/>
      <c r="T9" s="198"/>
      <c r="U9" s="229"/>
      <c r="V9" s="152" t="s">
        <v>60</v>
      </c>
      <c r="W9" s="207"/>
      <c r="X9" s="198"/>
      <c r="Y9" s="207"/>
      <c r="Z9" s="350"/>
      <c r="AA9" s="229"/>
      <c r="AB9" s="207">
        <v>1586.1256900000001</v>
      </c>
      <c r="AC9" s="198">
        <v>575.39616000000001</v>
      </c>
      <c r="AD9" s="229">
        <f>AC9/AB9*100</f>
        <v>36.276832512560844</v>
      </c>
      <c r="AE9" s="207">
        <v>50</v>
      </c>
      <c r="AF9" s="198"/>
      <c r="AG9" s="235"/>
      <c r="AH9" s="523"/>
      <c r="AI9" s="532"/>
      <c r="AJ9" s="533"/>
      <c r="AK9" s="218" t="s">
        <v>59</v>
      </c>
      <c r="AL9" s="526"/>
      <c r="AM9" s="240"/>
      <c r="AN9" s="355">
        <f>B9+E9+H9+K9+N9+S9+Y9+AB9+AE9+AG9</f>
        <v>9780.1256900000008</v>
      </c>
      <c r="AO9" s="353">
        <f>C9+F9+I9+L9+O9+T9+Z9+AC9+AF9+AH9</f>
        <v>2951.71432</v>
      </c>
      <c r="AP9" s="245">
        <f>AO9/AN9*100</f>
        <v>30.180740141387691</v>
      </c>
      <c r="AQ9" s="56">
        <f>AO9-AN9</f>
        <v>-6828.4113700000007</v>
      </c>
      <c r="AR9" s="154" t="s">
        <v>60</v>
      </c>
      <c r="AS9" s="364">
        <v>7420</v>
      </c>
      <c r="AT9" s="365">
        <v>2438</v>
      </c>
      <c r="AU9" s="366">
        <f>AT9/AS9*100</f>
        <v>32.857142857142854</v>
      </c>
      <c r="AV9" s="367"/>
      <c r="AW9" s="368"/>
      <c r="AX9" s="262"/>
      <c r="AY9" s="64"/>
      <c r="AZ9" s="187"/>
      <c r="BA9" s="374">
        <v>573</v>
      </c>
      <c r="BB9" s="375">
        <v>143</v>
      </c>
      <c r="BC9" s="597"/>
      <c r="BD9" s="598"/>
      <c r="BE9" s="173" t="s">
        <v>59</v>
      </c>
      <c r="BF9" s="207">
        <v>381</v>
      </c>
      <c r="BG9" s="376">
        <v>98.043999999999997</v>
      </c>
      <c r="BH9" s="377"/>
      <c r="BI9" s="378"/>
      <c r="BJ9" s="77"/>
      <c r="BK9" s="377"/>
      <c r="BL9" s="378"/>
      <c r="BM9" s="377"/>
      <c r="BN9" s="378"/>
      <c r="BO9" s="377"/>
      <c r="BP9" s="378"/>
      <c r="BQ9" s="377">
        <v>11708.9</v>
      </c>
      <c r="BR9" s="429"/>
      <c r="BS9" s="438">
        <v>1379.2</v>
      </c>
      <c r="BT9" s="542"/>
      <c r="BU9" s="542">
        <v>105</v>
      </c>
      <c r="BV9" s="542">
        <v>105</v>
      </c>
      <c r="BW9" s="549">
        <v>884</v>
      </c>
      <c r="BX9" s="542"/>
      <c r="BY9" s="173" t="s">
        <v>59</v>
      </c>
      <c r="BZ9" s="550"/>
      <c r="CA9" s="551"/>
      <c r="CB9" s="432">
        <f>AS9+AX9+BA9+BC9+BF9+BH9+BM9+BO9+BQ9+BS9+BK9+BW9+BZ9+BU9</f>
        <v>22451.100000000002</v>
      </c>
      <c r="CC9" s="385">
        <f t="shared" ref="CC9:CC22" si="5">AT9+AY9+BB9+BD9+BG9+BI9+BL9+BN9+BP9+BR9+BT9+CA9+BX9+BV9</f>
        <v>2784.0439999999999</v>
      </c>
      <c r="CD9" s="292">
        <f t="shared" ref="CD9:CE22" si="6">AN9+CB9</f>
        <v>32231.225690000003</v>
      </c>
      <c r="CE9" s="293">
        <f t="shared" si="6"/>
        <v>5735.7583199999999</v>
      </c>
      <c r="CF9" s="386">
        <f>CE9/CD9*100</f>
        <v>17.795656842735475</v>
      </c>
      <c r="CG9" s="387">
        <f t="shared" ref="CG9:CG22" si="7">CE9-CD9</f>
        <v>-26495.467370000002</v>
      </c>
      <c r="CH9" s="86"/>
      <c r="CI9" s="86"/>
      <c r="CJ9" s="86"/>
      <c r="CK9" s="86"/>
      <c r="CL9" s="86"/>
      <c r="CM9" s="86"/>
      <c r="CN9" s="86"/>
      <c r="CO9" s="86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  <c r="ALQ9" s="147"/>
      <c r="ALR9" s="147"/>
      <c r="ALS9" s="147"/>
      <c r="ALT9" s="147"/>
      <c r="ALU9" s="147"/>
      <c r="ALV9" s="147"/>
      <c r="ALW9" s="147"/>
      <c r="ALX9" s="147"/>
      <c r="ALY9" s="147"/>
      <c r="ALZ9" s="147"/>
      <c r="AMA9" s="147"/>
      <c r="AMB9" s="147"/>
      <c r="AMC9" s="147"/>
    </row>
    <row r="10" spans="1:1017">
      <c r="A10" s="175" t="s">
        <v>61</v>
      </c>
      <c r="B10" s="199">
        <v>170</v>
      </c>
      <c r="C10" s="200">
        <v>12.2698</v>
      </c>
      <c r="D10" s="52">
        <f t="shared" si="0"/>
        <v>7.2175294117647057</v>
      </c>
      <c r="E10" s="208">
        <v>202</v>
      </c>
      <c r="F10" s="200">
        <v>32.831499999999998</v>
      </c>
      <c r="G10" s="229">
        <f t="shared" si="1"/>
        <v>16.253217821782179</v>
      </c>
      <c r="H10" s="208">
        <v>17</v>
      </c>
      <c r="I10" s="347">
        <v>0.43507000000000001</v>
      </c>
      <c r="J10" s="229">
        <f t="shared" si="2"/>
        <v>2.5592352941176473</v>
      </c>
      <c r="K10" s="208">
        <v>363</v>
      </c>
      <c r="L10" s="200">
        <v>21.37669</v>
      </c>
      <c r="M10" s="229">
        <f t="shared" si="3"/>
        <v>5.8888953168044083</v>
      </c>
      <c r="N10" s="208">
        <v>5</v>
      </c>
      <c r="O10" s="200"/>
      <c r="P10" s="229"/>
      <c r="Q10" s="229">
        <f t="shared" ref="Q10:Q23" si="8">L10+O10</f>
        <v>21.37669</v>
      </c>
      <c r="R10" s="175" t="s">
        <v>61</v>
      </c>
      <c r="S10" s="208"/>
      <c r="T10" s="200"/>
      <c r="U10" s="230"/>
      <c r="V10" s="160" t="s">
        <v>61</v>
      </c>
      <c r="W10" s="208"/>
      <c r="X10" s="200"/>
      <c r="Y10" s="208"/>
      <c r="Z10" s="268"/>
      <c r="AA10" s="229" t="e">
        <f>Z10/Y10*100</f>
        <v>#DIV/0!</v>
      </c>
      <c r="AB10" s="208">
        <v>457.44063999999997</v>
      </c>
      <c r="AC10" s="200">
        <v>163.14590000000001</v>
      </c>
      <c r="AD10" s="229">
        <f t="shared" ref="AD10:AD23" si="9">AC10/AB10*100</f>
        <v>35.664933487326358</v>
      </c>
      <c r="AE10" s="235"/>
      <c r="AF10" s="236"/>
      <c r="AG10" s="241"/>
      <c r="AH10" s="524"/>
      <c r="AI10" s="534"/>
      <c r="AJ10" s="535"/>
      <c r="AK10" s="219" t="s">
        <v>61</v>
      </c>
      <c r="AL10" s="527"/>
      <c r="AM10" s="236"/>
      <c r="AN10" s="355">
        <f>B10+E10+H10+K10+N10+S10+Y10+AB10+AE10+AG10</f>
        <v>1214.44064</v>
      </c>
      <c r="AO10" s="353">
        <f>C10+F10+I10+L10+O10+T10+Z10+AC10+AF10+AH10+AJ10</f>
        <v>230.05896000000001</v>
      </c>
      <c r="AP10" s="245">
        <f t="shared" ref="AP10:AP23" si="10">AO10/AN10*100</f>
        <v>18.943615062157342</v>
      </c>
      <c r="AQ10" s="56">
        <f t="shared" ref="AQ10:AQ23" si="11">AO10-AN10</f>
        <v>-984.38167999999996</v>
      </c>
      <c r="AR10" s="154" t="s">
        <v>61</v>
      </c>
      <c r="AS10" s="255">
        <v>1196</v>
      </c>
      <c r="AT10" s="58">
        <v>361</v>
      </c>
      <c r="AU10" s="256">
        <f t="shared" ref="AU10:AU22" si="12">AT10/AS10*100</f>
        <v>30.183946488294318</v>
      </c>
      <c r="AV10" s="59"/>
      <c r="AW10" s="260"/>
      <c r="AX10" s="263"/>
      <c r="AY10" s="97"/>
      <c r="AZ10" s="187"/>
      <c r="BA10" s="266">
        <v>16</v>
      </c>
      <c r="BB10" s="267"/>
      <c r="BC10" s="208">
        <v>2.7</v>
      </c>
      <c r="BD10" s="268">
        <v>0.67500000000000004</v>
      </c>
      <c r="BE10" s="175" t="s">
        <v>61</v>
      </c>
      <c r="BF10" s="208">
        <v>76.2</v>
      </c>
      <c r="BG10" s="271">
        <v>16.234000000000002</v>
      </c>
      <c r="BH10" s="279"/>
      <c r="BI10" s="280"/>
      <c r="BJ10" s="75"/>
      <c r="BK10" s="279"/>
      <c r="BL10" s="280"/>
      <c r="BM10" s="279"/>
      <c r="BN10" s="280"/>
      <c r="BO10" s="279"/>
      <c r="BP10" s="280"/>
      <c r="BQ10" s="279"/>
      <c r="BR10" s="430"/>
      <c r="BS10" s="436"/>
      <c r="BT10" s="543"/>
      <c r="BU10" s="605">
        <v>104.8</v>
      </c>
      <c r="BV10" s="605">
        <v>104.8</v>
      </c>
      <c r="BW10" s="547">
        <v>38</v>
      </c>
      <c r="BX10" s="543"/>
      <c r="BY10" s="175" t="s">
        <v>61</v>
      </c>
      <c r="BZ10" s="436"/>
      <c r="CA10" s="437"/>
      <c r="CB10" s="432">
        <f t="shared" ref="CB10:CB22" si="13">AS10+AX10+BA10+BC10+BF10+BH10+BM10+BO10+BQ10+BS10+BK10+BW10+BZ10+BU10</f>
        <v>1433.7</v>
      </c>
      <c r="CC10" s="385">
        <f t="shared" si="5"/>
        <v>482.709</v>
      </c>
      <c r="CD10" s="292">
        <f t="shared" si="6"/>
        <v>2648.1406400000001</v>
      </c>
      <c r="CE10" s="293">
        <f t="shared" si="6"/>
        <v>712.76796000000002</v>
      </c>
      <c r="CF10" s="386">
        <f t="shared" ref="CF10:CF22" si="14">CE10/CD10*100</f>
        <v>26.91578948767615</v>
      </c>
      <c r="CG10" s="193">
        <f t="shared" si="7"/>
        <v>-1935.3726799999999</v>
      </c>
      <c r="CH10" s="86"/>
      <c r="CI10" s="86"/>
      <c r="CJ10" s="86"/>
      <c r="CK10" s="86"/>
      <c r="CL10" s="86"/>
      <c r="CM10" s="86"/>
      <c r="CN10" s="86"/>
      <c r="CO10" s="86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  <c r="ALQ10" s="147"/>
      <c r="ALR10" s="147"/>
      <c r="ALS10" s="147"/>
      <c r="ALT10" s="147"/>
      <c r="ALU10" s="147"/>
      <c r="ALV10" s="147"/>
      <c r="ALW10" s="147"/>
      <c r="ALX10" s="147"/>
      <c r="ALY10" s="147"/>
      <c r="ALZ10" s="147"/>
      <c r="AMA10" s="147"/>
      <c r="AMB10" s="147"/>
      <c r="AMC10" s="147"/>
    </row>
    <row r="11" spans="1:1017">
      <c r="A11" s="175" t="s">
        <v>62</v>
      </c>
      <c r="B11" s="460">
        <v>271.89999999999998</v>
      </c>
      <c r="C11" s="200">
        <v>134.49259000000001</v>
      </c>
      <c r="D11" s="52">
        <f t="shared" si="0"/>
        <v>49.463990437660911</v>
      </c>
      <c r="E11" s="208">
        <v>3</v>
      </c>
      <c r="F11" s="200">
        <v>1.135</v>
      </c>
      <c r="G11" s="229">
        <f t="shared" si="1"/>
        <v>37.833333333333336</v>
      </c>
      <c r="H11" s="208">
        <v>61</v>
      </c>
      <c r="I11" s="200">
        <v>3.48176</v>
      </c>
      <c r="J11" s="229">
        <f t="shared" si="2"/>
        <v>5.7078032786885249</v>
      </c>
      <c r="K11" s="208">
        <v>498</v>
      </c>
      <c r="L11" s="200">
        <v>20.65729</v>
      </c>
      <c r="M11" s="229">
        <f t="shared" si="3"/>
        <v>4.1480502008032127</v>
      </c>
      <c r="N11" s="208">
        <v>40</v>
      </c>
      <c r="O11" s="200"/>
      <c r="P11" s="229">
        <f t="shared" si="4"/>
        <v>0</v>
      </c>
      <c r="Q11" s="229">
        <f t="shared" si="8"/>
        <v>20.65729</v>
      </c>
      <c r="R11" s="175" t="s">
        <v>62</v>
      </c>
      <c r="S11" s="208">
        <v>260</v>
      </c>
      <c r="T11" s="200">
        <v>92.171000000000006</v>
      </c>
      <c r="U11" s="229"/>
      <c r="V11" s="160" t="s">
        <v>62</v>
      </c>
      <c r="W11" s="208"/>
      <c r="X11" s="200"/>
      <c r="Y11" s="208">
        <v>5</v>
      </c>
      <c r="Z11" s="268">
        <v>1</v>
      </c>
      <c r="AA11" s="229">
        <f t="shared" ref="AA11:AA22" si="15">Z11/Y11*100</f>
        <v>20</v>
      </c>
      <c r="AB11" s="208">
        <v>561.85644000000002</v>
      </c>
      <c r="AC11" s="200">
        <v>103.50117</v>
      </c>
      <c r="AD11" s="229">
        <f t="shared" si="9"/>
        <v>18.421283913734264</v>
      </c>
      <c r="AE11" s="223"/>
      <c r="AF11" s="236"/>
      <c r="AG11" s="241"/>
      <c r="AH11" s="524"/>
      <c r="AI11" s="534"/>
      <c r="AJ11" s="535"/>
      <c r="AK11" s="219" t="s">
        <v>62</v>
      </c>
      <c r="AL11" s="527"/>
      <c r="AM11" s="236"/>
      <c r="AN11" s="355">
        <f>B11+E11+H11+K11+N11+S11+Y11+AB11+AE11+AG11+W11</f>
        <v>1700.7564400000001</v>
      </c>
      <c r="AO11" s="353">
        <f>C11+F11+I11+L11+O11+T11+Z11+AC11+AF11+AH11+X11+AJ11+AM11</f>
        <v>356.43880999999999</v>
      </c>
      <c r="AP11" s="245">
        <f t="shared" si="10"/>
        <v>20.957663402997316</v>
      </c>
      <c r="AQ11" s="56">
        <f t="shared" si="11"/>
        <v>-1344.31763</v>
      </c>
      <c r="AR11" s="154" t="s">
        <v>62</v>
      </c>
      <c r="AS11" s="255">
        <v>1381</v>
      </c>
      <c r="AT11" s="58">
        <v>454</v>
      </c>
      <c r="AU11" s="256">
        <f t="shared" si="12"/>
        <v>32.874728457639392</v>
      </c>
      <c r="AV11" s="59"/>
      <c r="AW11" s="260"/>
      <c r="AX11" s="263"/>
      <c r="AY11" s="97"/>
      <c r="AZ11" s="187"/>
      <c r="BA11" s="266">
        <v>24</v>
      </c>
      <c r="BB11" s="267"/>
      <c r="BC11" s="208">
        <v>5.7</v>
      </c>
      <c r="BD11" s="268">
        <v>1.425</v>
      </c>
      <c r="BE11" s="175" t="s">
        <v>62</v>
      </c>
      <c r="BF11" s="208">
        <v>76.2</v>
      </c>
      <c r="BG11" s="271">
        <v>19.05</v>
      </c>
      <c r="BH11" s="279"/>
      <c r="BI11" s="280"/>
      <c r="BJ11" s="75"/>
      <c r="BK11" s="279">
        <v>9</v>
      </c>
      <c r="BL11" s="280"/>
      <c r="BM11" s="279"/>
      <c r="BN11" s="280"/>
      <c r="BO11" s="279"/>
      <c r="BP11" s="280"/>
      <c r="BQ11" s="279"/>
      <c r="BR11" s="430"/>
      <c r="BS11" s="436"/>
      <c r="BT11" s="543"/>
      <c r="BU11" s="605">
        <v>105</v>
      </c>
      <c r="BV11" s="605">
        <v>105</v>
      </c>
      <c r="BW11" s="547">
        <v>142.5</v>
      </c>
      <c r="BX11" s="543"/>
      <c r="BY11" s="175" t="s">
        <v>62</v>
      </c>
      <c r="BZ11" s="436"/>
      <c r="CA11" s="437"/>
      <c r="CB11" s="432">
        <f t="shared" si="13"/>
        <v>1743.4</v>
      </c>
      <c r="CC11" s="385">
        <f t="shared" si="5"/>
        <v>579.47500000000002</v>
      </c>
      <c r="CD11" s="292">
        <f t="shared" si="6"/>
        <v>3444.1564400000002</v>
      </c>
      <c r="CE11" s="293">
        <f t="shared" si="6"/>
        <v>935.91381000000001</v>
      </c>
      <c r="CF11" s="386">
        <f t="shared" si="14"/>
        <v>27.173963387098642</v>
      </c>
      <c r="CG11" s="193">
        <f t="shared" si="7"/>
        <v>-2508.2426300000002</v>
      </c>
      <c r="CH11" s="86"/>
      <c r="CI11" s="86"/>
      <c r="CJ11" s="86"/>
      <c r="CK11" s="86"/>
      <c r="CL11" s="86"/>
      <c r="CM11" s="86"/>
      <c r="CN11" s="86"/>
      <c r="CO11" s="86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  <c r="ALQ11" s="147"/>
      <c r="ALR11" s="147"/>
      <c r="ALS11" s="147"/>
      <c r="ALT11" s="147"/>
      <c r="ALU11" s="147"/>
      <c r="ALV11" s="147"/>
      <c r="ALW11" s="147"/>
      <c r="ALX11" s="147"/>
      <c r="ALY11" s="147"/>
      <c r="ALZ11" s="147"/>
      <c r="AMA11" s="147"/>
      <c r="AMB11" s="147"/>
      <c r="AMC11" s="147"/>
    </row>
    <row r="12" spans="1:1017">
      <c r="A12" s="175" t="s">
        <v>63</v>
      </c>
      <c r="B12" s="199">
        <v>1550</v>
      </c>
      <c r="C12" s="200">
        <v>698.92516999999998</v>
      </c>
      <c r="D12" s="52">
        <f t="shared" si="0"/>
        <v>45.091946451612905</v>
      </c>
      <c r="E12" s="208">
        <v>217</v>
      </c>
      <c r="F12" s="200">
        <v>123.745</v>
      </c>
      <c r="G12" s="229">
        <f t="shared" si="1"/>
        <v>57.025345622119815</v>
      </c>
      <c r="H12" s="208">
        <v>111</v>
      </c>
      <c r="I12" s="200">
        <v>10.45579</v>
      </c>
      <c r="J12" s="229">
        <f t="shared" si="2"/>
        <v>9.4196306306306301</v>
      </c>
      <c r="K12" s="208">
        <v>462</v>
      </c>
      <c r="L12" s="200">
        <v>74.507320000000007</v>
      </c>
      <c r="M12" s="229">
        <f t="shared" si="3"/>
        <v>16.127125541125544</v>
      </c>
      <c r="N12" s="208">
        <v>256</v>
      </c>
      <c r="O12" s="200">
        <v>134.97196</v>
      </c>
      <c r="P12" s="229">
        <f t="shared" si="4"/>
        <v>52.723421875</v>
      </c>
      <c r="Q12" s="229">
        <f t="shared" si="8"/>
        <v>209.47928000000002</v>
      </c>
      <c r="R12" s="175" t="s">
        <v>63</v>
      </c>
      <c r="S12" s="208">
        <v>3838.43298</v>
      </c>
      <c r="T12" s="200"/>
      <c r="U12" s="229"/>
      <c r="V12" s="160" t="s">
        <v>63</v>
      </c>
      <c r="W12" s="208">
        <v>1732.93523</v>
      </c>
      <c r="X12" s="200">
        <v>2531.2855800000002</v>
      </c>
      <c r="Y12" s="208"/>
      <c r="Z12" s="268"/>
      <c r="AA12" s="229"/>
      <c r="AB12" s="208">
        <v>1526.4595099999999</v>
      </c>
      <c r="AC12" s="200">
        <v>396.46206999999998</v>
      </c>
      <c r="AD12" s="229">
        <f t="shared" si="9"/>
        <v>25.972655507907973</v>
      </c>
      <c r="AE12" s="224"/>
      <c r="AF12" s="236"/>
      <c r="AG12" s="241"/>
      <c r="AH12" s="524"/>
      <c r="AI12" s="534"/>
      <c r="AJ12" s="535"/>
      <c r="AK12" s="219" t="s">
        <v>63</v>
      </c>
      <c r="AL12" s="527"/>
      <c r="AM12" s="236"/>
      <c r="AN12" s="355">
        <f>B12+E12+H12+K12+N12+S12+Y12+AB12+AE12+AG12+W12</f>
        <v>9693.8277199999993</v>
      </c>
      <c r="AO12" s="353">
        <f>C12+F12+I12+L12+O12+T12+Z12+AC12+AF12+AH12+X12</f>
        <v>3970.3528900000001</v>
      </c>
      <c r="AP12" s="245">
        <f t="shared" si="10"/>
        <v>40.957535090173856</v>
      </c>
      <c r="AQ12" s="56">
        <f t="shared" si="11"/>
        <v>-5723.4748299999992</v>
      </c>
      <c r="AR12" s="154" t="s">
        <v>63</v>
      </c>
      <c r="AS12" s="255">
        <v>4436</v>
      </c>
      <c r="AT12" s="58">
        <v>1447</v>
      </c>
      <c r="AU12" s="256">
        <f t="shared" si="12"/>
        <v>32.619477006311989</v>
      </c>
      <c r="AV12" s="59"/>
      <c r="AW12" s="260"/>
      <c r="AX12" s="263">
        <v>44</v>
      </c>
      <c r="AY12" s="97"/>
      <c r="AZ12" s="187"/>
      <c r="BA12" s="266">
        <v>65</v>
      </c>
      <c r="BB12" s="267"/>
      <c r="BC12" s="208">
        <v>18.100000000000001</v>
      </c>
      <c r="BD12" s="268">
        <v>4.5250000000000004</v>
      </c>
      <c r="BE12" s="175" t="s">
        <v>63</v>
      </c>
      <c r="BF12" s="208">
        <v>76.2</v>
      </c>
      <c r="BG12" s="271">
        <v>33.334000000000003</v>
      </c>
      <c r="BH12" s="279"/>
      <c r="BI12" s="280"/>
      <c r="BJ12" s="75"/>
      <c r="BK12" s="279"/>
      <c r="BL12" s="280"/>
      <c r="BM12" s="279"/>
      <c r="BN12" s="280"/>
      <c r="BO12" s="279"/>
      <c r="BP12" s="280"/>
      <c r="BQ12" s="279"/>
      <c r="BR12" s="430"/>
      <c r="BS12" s="436"/>
      <c r="BT12" s="543"/>
      <c r="BU12" s="605">
        <v>105</v>
      </c>
      <c r="BV12" s="605">
        <v>105</v>
      </c>
      <c r="BW12" s="547">
        <v>312.5</v>
      </c>
      <c r="BX12" s="543"/>
      <c r="BY12" s="175" t="s">
        <v>63</v>
      </c>
      <c r="BZ12" s="436"/>
      <c r="CA12" s="437"/>
      <c r="CB12" s="432">
        <f t="shared" si="13"/>
        <v>5056.8</v>
      </c>
      <c r="CC12" s="385">
        <f t="shared" si="5"/>
        <v>1589.8590000000002</v>
      </c>
      <c r="CD12" s="292">
        <f t="shared" si="6"/>
        <v>14750.62772</v>
      </c>
      <c r="CE12" s="293">
        <f t="shared" si="6"/>
        <v>5560.2118900000005</v>
      </c>
      <c r="CF12" s="386">
        <f t="shared" si="14"/>
        <v>37.694747610374918</v>
      </c>
      <c r="CG12" s="193">
        <f t="shared" si="7"/>
        <v>-9190.4158299999999</v>
      </c>
      <c r="CH12" s="86"/>
      <c r="CI12" s="86"/>
      <c r="CJ12" s="86"/>
      <c r="CK12" s="86"/>
      <c r="CL12" s="86"/>
      <c r="CM12" s="86"/>
      <c r="CN12" s="86"/>
      <c r="CO12" s="86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  <c r="ALQ12" s="147"/>
      <c r="ALR12" s="147"/>
      <c r="ALS12" s="147"/>
      <c r="ALT12" s="147"/>
      <c r="ALU12" s="147"/>
      <c r="ALV12" s="147"/>
      <c r="ALW12" s="147"/>
      <c r="ALX12" s="147"/>
      <c r="ALY12" s="147"/>
      <c r="ALZ12" s="147"/>
      <c r="AMA12" s="147"/>
      <c r="AMB12" s="147"/>
      <c r="AMC12" s="147"/>
    </row>
    <row r="13" spans="1:1017">
      <c r="A13" s="175" t="s">
        <v>64</v>
      </c>
      <c r="B13" s="199">
        <v>107</v>
      </c>
      <c r="C13" s="200">
        <v>40.879919999999998</v>
      </c>
      <c r="D13" s="52">
        <f t="shared" si="0"/>
        <v>38.205532710280373</v>
      </c>
      <c r="E13" s="208">
        <v>220.7</v>
      </c>
      <c r="F13" s="200">
        <v>265.42264</v>
      </c>
      <c r="G13" s="229">
        <f t="shared" si="1"/>
        <v>120.26399637516991</v>
      </c>
      <c r="H13" s="208">
        <v>26</v>
      </c>
      <c r="I13" s="200">
        <v>0.44414999999999999</v>
      </c>
      <c r="J13" s="229">
        <f t="shared" si="2"/>
        <v>1.7082692307692307</v>
      </c>
      <c r="K13" s="208">
        <v>363</v>
      </c>
      <c r="L13" s="200">
        <v>27.476310000000002</v>
      </c>
      <c r="M13" s="229">
        <f t="shared" si="3"/>
        <v>7.5692314049586775</v>
      </c>
      <c r="N13" s="208">
        <v>124</v>
      </c>
      <c r="O13" s="200"/>
      <c r="P13" s="229"/>
      <c r="Q13" s="229">
        <f t="shared" si="8"/>
        <v>27.476310000000002</v>
      </c>
      <c r="R13" s="175" t="s">
        <v>64</v>
      </c>
      <c r="S13" s="208"/>
      <c r="T13" s="200"/>
      <c r="U13" s="230"/>
      <c r="V13" s="160" t="s">
        <v>65</v>
      </c>
      <c r="W13" s="208"/>
      <c r="X13" s="200"/>
      <c r="Y13" s="231"/>
      <c r="Z13" s="268"/>
      <c r="AA13" s="229" t="e">
        <f t="shared" si="15"/>
        <v>#DIV/0!</v>
      </c>
      <c r="AB13" s="208">
        <v>740.85494000000006</v>
      </c>
      <c r="AC13" s="200">
        <v>108.76389</v>
      </c>
      <c r="AD13" s="229">
        <f t="shared" si="9"/>
        <v>14.680861816214655</v>
      </c>
      <c r="AE13" s="224"/>
      <c r="AF13" s="236"/>
      <c r="AG13" s="241"/>
      <c r="AH13" s="524"/>
      <c r="AI13" s="534"/>
      <c r="AJ13" s="535"/>
      <c r="AK13" s="219" t="s">
        <v>64</v>
      </c>
      <c r="AL13" s="527"/>
      <c r="AM13" s="236"/>
      <c r="AN13" s="355">
        <f>B13+E13+H13+K13+N13+S13+Y13+AB13+AE13+AG13+W13</f>
        <v>1581.55494</v>
      </c>
      <c r="AO13" s="353">
        <f>C13+F13+I13+L13+O13+T13+Z13+AC13+AF13+AH13+X13</f>
        <v>442.98690999999997</v>
      </c>
      <c r="AP13" s="245">
        <f t="shared" si="10"/>
        <v>28.009580874882534</v>
      </c>
      <c r="AQ13" s="56">
        <f t="shared" si="11"/>
        <v>-1138.5680299999999</v>
      </c>
      <c r="AR13" s="154" t="s">
        <v>65</v>
      </c>
      <c r="AS13" s="255">
        <v>2065</v>
      </c>
      <c r="AT13" s="58">
        <v>676</v>
      </c>
      <c r="AU13" s="256">
        <f t="shared" si="12"/>
        <v>32.736077481840191</v>
      </c>
      <c r="AV13" s="59"/>
      <c r="AW13" s="260"/>
      <c r="AX13" s="263">
        <v>38</v>
      </c>
      <c r="AY13" s="97"/>
      <c r="AZ13" s="187"/>
      <c r="BA13" s="266">
        <v>22</v>
      </c>
      <c r="BB13" s="267"/>
      <c r="BC13" s="208">
        <v>5.4</v>
      </c>
      <c r="BD13" s="268">
        <v>1.35</v>
      </c>
      <c r="BE13" s="175" t="s">
        <v>64</v>
      </c>
      <c r="BF13" s="208">
        <v>76.2</v>
      </c>
      <c r="BG13" s="271">
        <v>16.234000000000002</v>
      </c>
      <c r="BH13" s="279"/>
      <c r="BI13" s="280"/>
      <c r="BJ13" s="75"/>
      <c r="BK13" s="279">
        <v>9</v>
      </c>
      <c r="BL13" s="280"/>
      <c r="BM13" s="279"/>
      <c r="BN13" s="280"/>
      <c r="BO13" s="279"/>
      <c r="BP13" s="280"/>
      <c r="BQ13" s="279"/>
      <c r="BR13" s="430"/>
      <c r="BS13" s="436"/>
      <c r="BT13" s="543"/>
      <c r="BU13" s="605">
        <v>105</v>
      </c>
      <c r="BV13" s="605">
        <v>105</v>
      </c>
      <c r="BW13" s="547">
        <v>199.5</v>
      </c>
      <c r="BX13" s="543"/>
      <c r="BY13" s="175" t="s">
        <v>64</v>
      </c>
      <c r="BZ13" s="436"/>
      <c r="CA13" s="437"/>
      <c r="CB13" s="432">
        <f t="shared" si="13"/>
        <v>2520.1</v>
      </c>
      <c r="CC13" s="385">
        <f t="shared" si="5"/>
        <v>798.58400000000006</v>
      </c>
      <c r="CD13" s="292">
        <f t="shared" si="6"/>
        <v>4101.6549400000004</v>
      </c>
      <c r="CE13" s="293">
        <f t="shared" si="6"/>
        <v>1241.5709099999999</v>
      </c>
      <c r="CF13" s="386">
        <f t="shared" si="14"/>
        <v>30.269999016543302</v>
      </c>
      <c r="CG13" s="193">
        <f t="shared" si="7"/>
        <v>-2860.0840300000004</v>
      </c>
      <c r="CH13" s="86"/>
      <c r="CI13" s="86"/>
      <c r="CJ13" s="86"/>
      <c r="CK13" s="86"/>
      <c r="CL13" s="86"/>
      <c r="CM13" s="86"/>
      <c r="CN13" s="86"/>
      <c r="CO13" s="86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  <c r="ALQ13" s="147"/>
      <c r="ALR13" s="147"/>
      <c r="ALS13" s="147"/>
      <c r="ALT13" s="147"/>
      <c r="ALU13" s="147"/>
      <c r="ALV13" s="147"/>
      <c r="ALW13" s="147"/>
      <c r="ALX13" s="147"/>
      <c r="ALY13" s="147"/>
      <c r="ALZ13" s="147"/>
      <c r="AMA13" s="147"/>
      <c r="AMB13" s="147"/>
      <c r="AMC13" s="147"/>
    </row>
    <row r="14" spans="1:1017">
      <c r="A14" s="175" t="s">
        <v>66</v>
      </c>
      <c r="B14" s="199">
        <v>300</v>
      </c>
      <c r="C14" s="200">
        <v>163.96904000000001</v>
      </c>
      <c r="D14" s="52">
        <f t="shared" si="0"/>
        <v>54.656346666666664</v>
      </c>
      <c r="E14" s="208"/>
      <c r="F14" s="200">
        <v>13.567</v>
      </c>
      <c r="G14" s="229"/>
      <c r="H14" s="208">
        <v>16</v>
      </c>
      <c r="I14" s="200">
        <v>0.40849000000000002</v>
      </c>
      <c r="J14" s="229">
        <f t="shared" si="2"/>
        <v>2.5530625000000002</v>
      </c>
      <c r="K14" s="208">
        <v>516</v>
      </c>
      <c r="L14" s="200">
        <v>70.079629999999995</v>
      </c>
      <c r="M14" s="229">
        <f t="shared" si="3"/>
        <v>13.581323643410851</v>
      </c>
      <c r="N14" s="208">
        <v>12</v>
      </c>
      <c r="O14" s="200">
        <v>7.0000000000000001E-3</v>
      </c>
      <c r="P14" s="229">
        <f t="shared" si="4"/>
        <v>5.8333333333333341E-2</v>
      </c>
      <c r="Q14" s="229">
        <f t="shared" si="8"/>
        <v>70.08663</v>
      </c>
      <c r="R14" s="175" t="s">
        <v>66</v>
      </c>
      <c r="S14" s="208"/>
      <c r="T14" s="200"/>
      <c r="U14" s="230"/>
      <c r="V14" s="160" t="s">
        <v>66</v>
      </c>
      <c r="W14" s="208"/>
      <c r="X14" s="200"/>
      <c r="Y14" s="207"/>
      <c r="Z14" s="268">
        <v>1.75</v>
      </c>
      <c r="AA14" s="229"/>
      <c r="AB14" s="208">
        <v>661.30005000000006</v>
      </c>
      <c r="AC14" s="200">
        <v>231.56187</v>
      </c>
      <c r="AD14" s="229">
        <f t="shared" si="9"/>
        <v>35.016157945247393</v>
      </c>
      <c r="AE14" s="224"/>
      <c r="AF14" s="236"/>
      <c r="AG14" s="241"/>
      <c r="AH14" s="524"/>
      <c r="AI14" s="534"/>
      <c r="AJ14" s="535"/>
      <c r="AK14" s="219" t="s">
        <v>66</v>
      </c>
      <c r="AL14" s="527"/>
      <c r="AM14" s="236"/>
      <c r="AN14" s="355">
        <f>B14+E14+H14+K14+N14+S14+Y14+AB14+AE14+AG14</f>
        <v>1505.3000500000001</v>
      </c>
      <c r="AO14" s="353">
        <f>C14+F14+I14+L14+O14+T14+Z14+AC14+AF14+AH14+X14</f>
        <v>481.34303</v>
      </c>
      <c r="AP14" s="245">
        <f t="shared" si="10"/>
        <v>31.976550455837689</v>
      </c>
      <c r="AQ14" s="56">
        <f t="shared" si="11"/>
        <v>-1023.9570200000001</v>
      </c>
      <c r="AR14" s="154" t="s">
        <v>66</v>
      </c>
      <c r="AS14" s="255">
        <v>1767</v>
      </c>
      <c r="AT14" s="58">
        <v>579</v>
      </c>
      <c r="AU14" s="256">
        <f t="shared" si="12"/>
        <v>32.767402376910013</v>
      </c>
      <c r="AV14" s="59"/>
      <c r="AW14" s="260"/>
      <c r="AX14" s="263">
        <v>15</v>
      </c>
      <c r="AY14" s="97"/>
      <c r="AZ14" s="187"/>
      <c r="BA14" s="266">
        <v>22</v>
      </c>
      <c r="BB14" s="267"/>
      <c r="BC14" s="208">
        <v>3.6</v>
      </c>
      <c r="BD14" s="268">
        <v>0.9</v>
      </c>
      <c r="BE14" s="175" t="s">
        <v>66</v>
      </c>
      <c r="BF14" s="208">
        <v>76.2</v>
      </c>
      <c r="BG14" s="271">
        <v>16.234000000000002</v>
      </c>
      <c r="BH14" s="279"/>
      <c r="BI14" s="280"/>
      <c r="BJ14" s="75"/>
      <c r="BK14" s="279"/>
      <c r="BL14" s="280"/>
      <c r="BM14" s="279"/>
      <c r="BN14" s="280"/>
      <c r="BO14" s="279"/>
      <c r="BP14" s="280"/>
      <c r="BQ14" s="279"/>
      <c r="BR14" s="430"/>
      <c r="BS14" s="436"/>
      <c r="BT14" s="543"/>
      <c r="BU14" s="605">
        <v>105</v>
      </c>
      <c r="BV14" s="605">
        <v>105</v>
      </c>
      <c r="BW14" s="547">
        <v>161.5</v>
      </c>
      <c r="BX14" s="543"/>
      <c r="BY14" s="175" t="s">
        <v>66</v>
      </c>
      <c r="BZ14" s="436"/>
      <c r="CA14" s="437"/>
      <c r="CB14" s="432">
        <f t="shared" si="13"/>
        <v>2150.3000000000002</v>
      </c>
      <c r="CC14" s="385">
        <f t="shared" si="5"/>
        <v>701.13400000000001</v>
      </c>
      <c r="CD14" s="292">
        <f t="shared" si="6"/>
        <v>3655.60005</v>
      </c>
      <c r="CE14" s="293">
        <f t="shared" si="6"/>
        <v>1182.47703</v>
      </c>
      <c r="CF14" s="386">
        <f t="shared" si="14"/>
        <v>32.347002238387653</v>
      </c>
      <c r="CG14" s="193">
        <f t="shared" si="7"/>
        <v>-2473.12302</v>
      </c>
      <c r="CH14" s="86"/>
      <c r="CI14" s="86"/>
      <c r="CJ14" s="86"/>
      <c r="CK14" s="86"/>
      <c r="CL14" s="86"/>
      <c r="CM14" s="86"/>
      <c r="CN14" s="86"/>
      <c r="CO14" s="86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  <c r="ALQ14" s="147"/>
      <c r="ALR14" s="147"/>
      <c r="ALS14" s="147"/>
      <c r="ALT14" s="147"/>
      <c r="ALU14" s="147"/>
      <c r="ALV14" s="147"/>
      <c r="ALW14" s="147"/>
      <c r="ALX14" s="147"/>
      <c r="ALY14" s="147"/>
      <c r="ALZ14" s="147"/>
      <c r="AMA14" s="147"/>
      <c r="AMB14" s="147"/>
      <c r="AMC14" s="147"/>
    </row>
    <row r="15" spans="1:1017">
      <c r="A15" s="175" t="s">
        <v>67</v>
      </c>
      <c r="B15" s="199">
        <v>173</v>
      </c>
      <c r="C15" s="200">
        <v>61.18571</v>
      </c>
      <c r="D15" s="52">
        <f t="shared" si="0"/>
        <v>35.367462427745664</v>
      </c>
      <c r="E15" s="209">
        <v>214</v>
      </c>
      <c r="F15" s="200">
        <v>226.65943999999999</v>
      </c>
      <c r="G15" s="229">
        <f t="shared" si="1"/>
        <v>105.91562616822429</v>
      </c>
      <c r="H15" s="208">
        <v>25</v>
      </c>
      <c r="I15" s="198">
        <v>1.81162</v>
      </c>
      <c r="J15" s="229">
        <f t="shared" si="2"/>
        <v>7.24648</v>
      </c>
      <c r="K15" s="208">
        <v>617</v>
      </c>
      <c r="L15" s="200">
        <v>33.552990000000001</v>
      </c>
      <c r="M15" s="229">
        <f t="shared" si="3"/>
        <v>5.4380858995137764</v>
      </c>
      <c r="N15" s="208">
        <v>36</v>
      </c>
      <c r="O15" s="200">
        <v>7.0000000000000001E-3</v>
      </c>
      <c r="P15" s="229">
        <f t="shared" si="4"/>
        <v>1.9444444444444445E-2</v>
      </c>
      <c r="Q15" s="229">
        <f t="shared" si="8"/>
        <v>33.559989999999999</v>
      </c>
      <c r="R15" s="175" t="s">
        <v>67</v>
      </c>
      <c r="S15" s="208"/>
      <c r="T15" s="200"/>
      <c r="U15" s="230"/>
      <c r="V15" s="160" t="s">
        <v>67</v>
      </c>
      <c r="W15" s="208"/>
      <c r="X15" s="200"/>
      <c r="Y15" s="208">
        <v>7</v>
      </c>
      <c r="Z15" s="268"/>
      <c r="AA15" s="229">
        <f t="shared" si="15"/>
        <v>0</v>
      </c>
      <c r="AB15" s="208">
        <v>333.13610999999997</v>
      </c>
      <c r="AC15" s="200">
        <v>129.81501</v>
      </c>
      <c r="AD15" s="229">
        <f t="shared" si="9"/>
        <v>38.967558935595427</v>
      </c>
      <c r="AE15" s="224"/>
      <c r="AF15" s="236"/>
      <c r="AG15" s="241"/>
      <c r="AH15" s="524"/>
      <c r="AI15" s="534"/>
      <c r="AJ15" s="535"/>
      <c r="AK15" s="219" t="s">
        <v>67</v>
      </c>
      <c r="AL15" s="527"/>
      <c r="AM15" s="236"/>
      <c r="AN15" s="355">
        <f>B15+E15+H15+K15+N15+S15+Y15+AB15+AE15+AG15</f>
        <v>1405.1361099999999</v>
      </c>
      <c r="AO15" s="353">
        <f>C15+F15+I15+L15+O15+T15+Z15+AC15+AF15+AH15+X15</f>
        <v>453.03177000000005</v>
      </c>
      <c r="AP15" s="245">
        <f t="shared" si="10"/>
        <v>32.24113071864619</v>
      </c>
      <c r="AQ15" s="56">
        <f t="shared" si="11"/>
        <v>-952.10433999999987</v>
      </c>
      <c r="AR15" s="154" t="s">
        <v>67</v>
      </c>
      <c r="AS15" s="255">
        <v>1638</v>
      </c>
      <c r="AT15" s="58">
        <v>528</v>
      </c>
      <c r="AU15" s="256">
        <f t="shared" si="12"/>
        <v>32.234432234432234</v>
      </c>
      <c r="AV15" s="59"/>
      <c r="AW15" s="260"/>
      <c r="AX15" s="263"/>
      <c r="AY15" s="97"/>
      <c r="AZ15" s="187"/>
      <c r="BA15" s="266">
        <v>22</v>
      </c>
      <c r="BB15" s="267"/>
      <c r="BC15" s="208">
        <v>5.8</v>
      </c>
      <c r="BD15" s="268">
        <v>1.45</v>
      </c>
      <c r="BE15" s="175" t="s">
        <v>67</v>
      </c>
      <c r="BF15" s="208">
        <v>76.2</v>
      </c>
      <c r="BG15" s="271">
        <v>19.05</v>
      </c>
      <c r="BH15" s="279"/>
      <c r="BI15" s="280"/>
      <c r="BJ15" s="75"/>
      <c r="BK15" s="279"/>
      <c r="BL15" s="280"/>
      <c r="BM15" s="279"/>
      <c r="BN15" s="280"/>
      <c r="BO15" s="279"/>
      <c r="BP15" s="280"/>
      <c r="BQ15" s="279"/>
      <c r="BR15" s="430"/>
      <c r="BS15" s="436"/>
      <c r="BT15" s="543"/>
      <c r="BU15" s="605">
        <v>105</v>
      </c>
      <c r="BV15" s="605">
        <v>105</v>
      </c>
      <c r="BW15" s="547">
        <v>217.5</v>
      </c>
      <c r="BX15" s="543"/>
      <c r="BY15" s="175" t="s">
        <v>67</v>
      </c>
      <c r="BZ15" s="436"/>
      <c r="CA15" s="437"/>
      <c r="CB15" s="432">
        <f t="shared" si="13"/>
        <v>2064.5</v>
      </c>
      <c r="CC15" s="385">
        <f t="shared" si="5"/>
        <v>653.5</v>
      </c>
      <c r="CD15" s="292">
        <f t="shared" si="6"/>
        <v>3469.6361099999999</v>
      </c>
      <c r="CE15" s="293">
        <f t="shared" si="6"/>
        <v>1106.5317700000001</v>
      </c>
      <c r="CF15" s="386">
        <f t="shared" si="14"/>
        <v>31.891868049528689</v>
      </c>
      <c r="CG15" s="193">
        <f t="shared" si="7"/>
        <v>-2363.1043399999999</v>
      </c>
      <c r="CH15" s="86"/>
      <c r="CI15" s="86"/>
      <c r="CJ15" s="86"/>
      <c r="CK15" s="86"/>
      <c r="CL15" s="86"/>
      <c r="CM15" s="86"/>
      <c r="CN15" s="86"/>
      <c r="CO15" s="86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  <c r="ALQ15" s="147"/>
      <c r="ALR15" s="147"/>
      <c r="ALS15" s="147"/>
      <c r="ALT15" s="147"/>
      <c r="ALU15" s="147"/>
      <c r="ALV15" s="147"/>
      <c r="ALW15" s="147"/>
      <c r="ALX15" s="147"/>
      <c r="ALY15" s="147"/>
      <c r="ALZ15" s="147"/>
      <c r="AMA15" s="147"/>
      <c r="AMB15" s="147"/>
      <c r="AMC15" s="147"/>
    </row>
    <row r="16" spans="1:1017">
      <c r="A16" s="175" t="s">
        <v>68</v>
      </c>
      <c r="B16" s="242">
        <v>140</v>
      </c>
      <c r="C16" s="200">
        <v>55.270209999999999</v>
      </c>
      <c r="D16" s="52">
        <f t="shared" si="0"/>
        <v>39.478721428571426</v>
      </c>
      <c r="E16" s="207">
        <v>20</v>
      </c>
      <c r="F16" s="198">
        <v>88.871179999999995</v>
      </c>
      <c r="G16" s="229">
        <f t="shared" si="1"/>
        <v>444.35589999999996</v>
      </c>
      <c r="H16" s="208">
        <v>41</v>
      </c>
      <c r="I16" s="200">
        <v>0.32699</v>
      </c>
      <c r="J16" s="229">
        <f t="shared" si="2"/>
        <v>0.79753658536585359</v>
      </c>
      <c r="K16" s="208">
        <v>300</v>
      </c>
      <c r="L16" s="200">
        <v>16.098299999999998</v>
      </c>
      <c r="M16" s="229">
        <f t="shared" si="3"/>
        <v>5.3660999999999994</v>
      </c>
      <c r="N16" s="208">
        <v>3</v>
      </c>
      <c r="O16" s="200"/>
      <c r="P16" s="229">
        <f t="shared" si="4"/>
        <v>0</v>
      </c>
      <c r="Q16" s="229">
        <f t="shared" si="8"/>
        <v>16.098299999999998</v>
      </c>
      <c r="R16" s="175" t="s">
        <v>68</v>
      </c>
      <c r="S16" s="208"/>
      <c r="T16" s="200"/>
      <c r="U16" s="230"/>
      <c r="V16" s="160" t="s">
        <v>69</v>
      </c>
      <c r="W16" s="208"/>
      <c r="X16" s="200"/>
      <c r="Y16" s="208"/>
      <c r="Z16" s="268"/>
      <c r="AA16" s="229" t="e">
        <f t="shared" si="15"/>
        <v>#DIV/0!</v>
      </c>
      <c r="AB16" s="208">
        <v>402.74765000000002</v>
      </c>
      <c r="AC16" s="200">
        <v>154.37458000000001</v>
      </c>
      <c r="AD16" s="229">
        <f t="shared" si="9"/>
        <v>38.33034904114276</v>
      </c>
      <c r="AE16" s="224"/>
      <c r="AF16" s="236"/>
      <c r="AG16" s="242"/>
      <c r="AH16" s="94"/>
      <c r="AI16" s="536"/>
      <c r="AJ16" s="537"/>
      <c r="AK16" s="219" t="s">
        <v>68</v>
      </c>
      <c r="AL16" s="528"/>
      <c r="AM16" s="200"/>
      <c r="AN16" s="355">
        <f>B16+E16+H16+K16+N16+S16+Y16+AB16+AE16+AG16+W16</f>
        <v>906.74765000000002</v>
      </c>
      <c r="AO16" s="353">
        <f t="shared" ref="AO16:AO22" si="16">C16+F16+I16+L16+O16+T16+Z16+AC16+AF16+AH16+X16+AM16</f>
        <v>314.94126</v>
      </c>
      <c r="AP16" s="245">
        <f t="shared" si="10"/>
        <v>34.733066030002945</v>
      </c>
      <c r="AQ16" s="56">
        <f t="shared" si="11"/>
        <v>-591.80638999999996</v>
      </c>
      <c r="AR16" s="154" t="s">
        <v>69</v>
      </c>
      <c r="AS16" s="255">
        <v>1729</v>
      </c>
      <c r="AT16" s="58">
        <v>555</v>
      </c>
      <c r="AU16" s="256">
        <f t="shared" si="12"/>
        <v>32.099479467900522</v>
      </c>
      <c r="AV16" s="59"/>
      <c r="AW16" s="260"/>
      <c r="AX16" s="263">
        <v>18</v>
      </c>
      <c r="AY16" s="97"/>
      <c r="AZ16" s="187"/>
      <c r="BA16" s="266">
        <v>20</v>
      </c>
      <c r="BB16" s="267"/>
      <c r="BC16" s="208">
        <v>2.9</v>
      </c>
      <c r="BD16" s="268">
        <v>0.72499999999999998</v>
      </c>
      <c r="BE16" s="175" t="s">
        <v>68</v>
      </c>
      <c r="BF16" s="208">
        <v>76.2</v>
      </c>
      <c r="BG16" s="271">
        <v>16.234000000000002</v>
      </c>
      <c r="BH16" s="279"/>
      <c r="BI16" s="280"/>
      <c r="BJ16" s="75"/>
      <c r="BK16" s="279"/>
      <c r="BL16" s="280"/>
      <c r="BM16" s="279"/>
      <c r="BN16" s="280"/>
      <c r="BO16" s="279"/>
      <c r="BP16" s="280"/>
      <c r="BQ16" s="279"/>
      <c r="BR16" s="430"/>
      <c r="BS16" s="436"/>
      <c r="BT16" s="543"/>
      <c r="BU16" s="605">
        <v>105</v>
      </c>
      <c r="BV16" s="605">
        <v>105</v>
      </c>
      <c r="BW16" s="547">
        <v>142.5</v>
      </c>
      <c r="BX16" s="543"/>
      <c r="BY16" s="175" t="s">
        <v>68</v>
      </c>
      <c r="BZ16" s="436"/>
      <c r="CA16" s="437"/>
      <c r="CB16" s="432">
        <f t="shared" si="13"/>
        <v>2093.6000000000004</v>
      </c>
      <c r="CC16" s="385">
        <f t="shared" si="5"/>
        <v>676.95900000000006</v>
      </c>
      <c r="CD16" s="292">
        <f t="shared" si="6"/>
        <v>3000.3476500000006</v>
      </c>
      <c r="CE16" s="293">
        <f t="shared" si="6"/>
        <v>991.90026000000012</v>
      </c>
      <c r="CF16" s="386">
        <f t="shared" si="14"/>
        <v>33.059510953672316</v>
      </c>
      <c r="CG16" s="193">
        <f t="shared" si="7"/>
        <v>-2008.4473900000005</v>
      </c>
      <c r="CH16" s="86"/>
      <c r="CI16" s="86"/>
      <c r="CJ16" s="86"/>
      <c r="CK16" s="86"/>
      <c r="CL16" s="86"/>
      <c r="CM16" s="86"/>
      <c r="CN16" s="86"/>
      <c r="CO16" s="86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  <c r="ALQ16" s="147"/>
      <c r="ALR16" s="147"/>
      <c r="ALS16" s="147"/>
      <c r="ALT16" s="147"/>
      <c r="ALU16" s="147"/>
      <c r="ALV16" s="147"/>
      <c r="ALW16" s="147"/>
      <c r="ALX16" s="147"/>
      <c r="ALY16" s="147"/>
      <c r="ALZ16" s="147"/>
      <c r="AMA16" s="147"/>
      <c r="AMB16" s="147"/>
      <c r="AMC16" s="147"/>
    </row>
    <row r="17" spans="1:1017">
      <c r="A17" s="175" t="s">
        <v>70</v>
      </c>
      <c r="B17" s="460">
        <v>104</v>
      </c>
      <c r="C17" s="200">
        <v>8.0733899999999998</v>
      </c>
      <c r="D17" s="52">
        <f t="shared" si="0"/>
        <v>7.7628749999999993</v>
      </c>
      <c r="E17" s="208">
        <v>10</v>
      </c>
      <c r="F17" s="200">
        <v>11.26</v>
      </c>
      <c r="G17" s="229">
        <f t="shared" si="1"/>
        <v>112.6</v>
      </c>
      <c r="H17" s="208">
        <v>20</v>
      </c>
      <c r="I17" s="200">
        <v>2.9011100000000001</v>
      </c>
      <c r="J17" s="229">
        <f t="shared" si="2"/>
        <v>14.505549999999999</v>
      </c>
      <c r="K17" s="208">
        <v>917</v>
      </c>
      <c r="L17" s="200">
        <v>42.739289999999997</v>
      </c>
      <c r="M17" s="229">
        <f t="shared" si="3"/>
        <v>4.6607731733914939</v>
      </c>
      <c r="N17" s="208">
        <v>60</v>
      </c>
      <c r="O17" s="200">
        <v>2.3418999999999999</v>
      </c>
      <c r="P17" s="229">
        <f t="shared" si="4"/>
        <v>3.9031666666666665</v>
      </c>
      <c r="Q17" s="229">
        <f t="shared" si="8"/>
        <v>45.081189999999999</v>
      </c>
      <c r="R17" s="175" t="s">
        <v>70</v>
      </c>
      <c r="S17" s="208"/>
      <c r="T17" s="200"/>
      <c r="U17" s="230"/>
      <c r="V17" s="160" t="s">
        <v>70</v>
      </c>
      <c r="W17" s="208"/>
      <c r="X17" s="200"/>
      <c r="Y17" s="208"/>
      <c r="Z17" s="268"/>
      <c r="AA17" s="229" t="e">
        <f t="shared" si="15"/>
        <v>#DIV/0!</v>
      </c>
      <c r="AB17" s="208">
        <v>904.93691000000001</v>
      </c>
      <c r="AC17" s="200">
        <v>324.53744</v>
      </c>
      <c r="AD17" s="229">
        <f t="shared" si="9"/>
        <v>35.862990713905127</v>
      </c>
      <c r="AE17" s="224"/>
      <c r="AF17" s="236">
        <v>4</v>
      </c>
      <c r="AG17" s="242"/>
      <c r="AH17" s="94"/>
      <c r="AI17" s="536"/>
      <c r="AJ17" s="537"/>
      <c r="AK17" s="219" t="s">
        <v>70</v>
      </c>
      <c r="AL17" s="528"/>
      <c r="AM17" s="200">
        <v>4.37</v>
      </c>
      <c r="AN17" s="355">
        <f t="shared" ref="AN17:AN22" si="17">B17+E17+H17+K17+N17+S17+Y17+AB17+AE17+AG17</f>
        <v>2015.9369099999999</v>
      </c>
      <c r="AO17" s="353">
        <f t="shared" si="16"/>
        <v>400.22312999999997</v>
      </c>
      <c r="AP17" s="245">
        <f t="shared" si="10"/>
        <v>19.852959088883392</v>
      </c>
      <c r="AQ17" s="56">
        <f t="shared" si="11"/>
        <v>-1615.71378</v>
      </c>
      <c r="AR17" s="154" t="s">
        <v>70</v>
      </c>
      <c r="AS17" s="255">
        <v>1375</v>
      </c>
      <c r="AT17" s="58">
        <v>447</v>
      </c>
      <c r="AU17" s="256">
        <f t="shared" si="12"/>
        <v>32.509090909090908</v>
      </c>
      <c r="AV17" s="59"/>
      <c r="AW17" s="260"/>
      <c r="AX17" s="263"/>
      <c r="AY17" s="97"/>
      <c r="AZ17" s="187"/>
      <c r="BA17" s="266">
        <v>23</v>
      </c>
      <c r="BB17" s="267"/>
      <c r="BC17" s="208">
        <v>3.3</v>
      </c>
      <c r="BD17" s="268">
        <v>0.82499999999999996</v>
      </c>
      <c r="BE17" s="175" t="s">
        <v>70</v>
      </c>
      <c r="BF17" s="208">
        <v>76.2</v>
      </c>
      <c r="BG17" s="271">
        <v>16.234000000000002</v>
      </c>
      <c r="BH17" s="279"/>
      <c r="BI17" s="280"/>
      <c r="BJ17" s="75"/>
      <c r="BK17" s="279">
        <v>9</v>
      </c>
      <c r="BL17" s="280"/>
      <c r="BM17" s="279"/>
      <c r="BN17" s="280"/>
      <c r="BO17" s="279"/>
      <c r="BP17" s="280"/>
      <c r="BQ17" s="279"/>
      <c r="BR17" s="430"/>
      <c r="BS17" s="436"/>
      <c r="BT17" s="543"/>
      <c r="BU17" s="605">
        <v>105</v>
      </c>
      <c r="BV17" s="605">
        <v>105</v>
      </c>
      <c r="BW17" s="547">
        <v>217.5</v>
      </c>
      <c r="BX17" s="543"/>
      <c r="BY17" s="175" t="s">
        <v>70</v>
      </c>
      <c r="BZ17" s="436"/>
      <c r="CA17" s="437"/>
      <c r="CB17" s="432">
        <f t="shared" si="13"/>
        <v>1809</v>
      </c>
      <c r="CC17" s="385">
        <f t="shared" si="5"/>
        <v>569.05899999999997</v>
      </c>
      <c r="CD17" s="292">
        <f t="shared" si="6"/>
        <v>3824.9369099999999</v>
      </c>
      <c r="CE17" s="293">
        <f t="shared" si="6"/>
        <v>969.28212999999994</v>
      </c>
      <c r="CF17" s="386">
        <f t="shared" si="14"/>
        <v>25.341127260580098</v>
      </c>
      <c r="CG17" s="193">
        <f t="shared" si="7"/>
        <v>-2855.6547799999998</v>
      </c>
      <c r="CH17" s="86"/>
      <c r="CI17" s="86"/>
      <c r="CJ17" s="86"/>
      <c r="CK17" s="86"/>
      <c r="CL17" s="86"/>
      <c r="CM17" s="86"/>
      <c r="CN17" s="86"/>
      <c r="CO17" s="86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  <c r="ALQ17" s="147"/>
      <c r="ALR17" s="147"/>
      <c r="ALS17" s="147"/>
      <c r="ALT17" s="147"/>
      <c r="ALU17" s="147"/>
      <c r="ALV17" s="147"/>
      <c r="ALW17" s="147"/>
      <c r="ALX17" s="147"/>
      <c r="ALY17" s="147"/>
      <c r="ALZ17" s="147"/>
      <c r="AMA17" s="147"/>
      <c r="AMB17" s="147"/>
      <c r="AMC17" s="147"/>
    </row>
    <row r="18" spans="1:1017">
      <c r="A18" s="175" t="s">
        <v>71</v>
      </c>
      <c r="B18" s="199">
        <v>200</v>
      </c>
      <c r="C18" s="200">
        <v>32.792589999999997</v>
      </c>
      <c r="D18" s="52">
        <f t="shared" si="0"/>
        <v>16.396294999999999</v>
      </c>
      <c r="E18" s="208">
        <v>10</v>
      </c>
      <c r="F18" s="200">
        <v>61.465159999999997</v>
      </c>
      <c r="G18" s="229">
        <f t="shared" si="1"/>
        <v>614.65160000000003</v>
      </c>
      <c r="H18" s="208">
        <v>40</v>
      </c>
      <c r="I18" s="200"/>
      <c r="J18" s="229">
        <f t="shared" si="2"/>
        <v>0</v>
      </c>
      <c r="K18" s="208">
        <v>201</v>
      </c>
      <c r="L18" s="200">
        <v>51.686129999999999</v>
      </c>
      <c r="M18" s="229">
        <f t="shared" si="3"/>
        <v>25.714492537313433</v>
      </c>
      <c r="N18" s="208">
        <v>10</v>
      </c>
      <c r="O18" s="200"/>
      <c r="P18" s="229">
        <f t="shared" si="4"/>
        <v>0</v>
      </c>
      <c r="Q18" s="229">
        <f t="shared" si="8"/>
        <v>51.686129999999999</v>
      </c>
      <c r="R18" s="175" t="s">
        <v>71</v>
      </c>
      <c r="S18" s="208">
        <v>11</v>
      </c>
      <c r="T18" s="200">
        <v>10.220230000000001</v>
      </c>
      <c r="U18" s="230"/>
      <c r="V18" s="160" t="s">
        <v>71</v>
      </c>
      <c r="W18" s="208"/>
      <c r="X18" s="200"/>
      <c r="Y18" s="208">
        <v>19</v>
      </c>
      <c r="Z18" s="268">
        <v>2.16</v>
      </c>
      <c r="AA18" s="229">
        <f t="shared" si="15"/>
        <v>11.368421052631579</v>
      </c>
      <c r="AB18" s="208">
        <v>233.69248999999999</v>
      </c>
      <c r="AC18" s="200">
        <v>71.924539999999993</v>
      </c>
      <c r="AD18" s="229">
        <f t="shared" si="9"/>
        <v>30.77742891951727</v>
      </c>
      <c r="AE18" s="224"/>
      <c r="AF18" s="236"/>
      <c r="AG18" s="242"/>
      <c r="AH18" s="94"/>
      <c r="AI18" s="536"/>
      <c r="AJ18" s="537"/>
      <c r="AK18" s="219" t="s">
        <v>71</v>
      </c>
      <c r="AL18" s="528"/>
      <c r="AM18" s="200"/>
      <c r="AN18" s="355">
        <f t="shared" si="17"/>
        <v>724.69249000000002</v>
      </c>
      <c r="AO18" s="353">
        <f t="shared" si="16"/>
        <v>230.24865</v>
      </c>
      <c r="AP18" s="245">
        <f t="shared" si="10"/>
        <v>31.771910593415974</v>
      </c>
      <c r="AQ18" s="56">
        <f t="shared" si="11"/>
        <v>-494.44384000000002</v>
      </c>
      <c r="AR18" s="154" t="s">
        <v>71</v>
      </c>
      <c r="AS18" s="255">
        <v>1809</v>
      </c>
      <c r="AT18" s="58">
        <v>588</v>
      </c>
      <c r="AU18" s="256">
        <f t="shared" si="12"/>
        <v>32.504145936981757</v>
      </c>
      <c r="AV18" s="59"/>
      <c r="AW18" s="260"/>
      <c r="AX18" s="263">
        <v>40</v>
      </c>
      <c r="AY18" s="97"/>
      <c r="AZ18" s="187"/>
      <c r="BA18" s="266">
        <v>19</v>
      </c>
      <c r="BB18" s="267"/>
      <c r="BC18" s="208">
        <v>1.8</v>
      </c>
      <c r="BD18" s="268">
        <v>0.45</v>
      </c>
      <c r="BE18" s="175" t="s">
        <v>71</v>
      </c>
      <c r="BF18" s="208">
        <v>76.2</v>
      </c>
      <c r="BG18" s="271">
        <v>16.234000000000002</v>
      </c>
      <c r="BH18" s="279"/>
      <c r="BI18" s="280"/>
      <c r="BJ18" s="75"/>
      <c r="BK18" s="279"/>
      <c r="BL18" s="280"/>
      <c r="BM18" s="279"/>
      <c r="BN18" s="280"/>
      <c r="BO18" s="279"/>
      <c r="BP18" s="280"/>
      <c r="BQ18" s="279"/>
      <c r="BR18" s="430"/>
      <c r="BS18" s="436"/>
      <c r="BT18" s="543"/>
      <c r="BU18" s="605">
        <v>105</v>
      </c>
      <c r="BV18" s="605">
        <v>105</v>
      </c>
      <c r="BW18" s="547">
        <v>208</v>
      </c>
      <c r="BX18" s="543"/>
      <c r="BY18" s="175" t="s">
        <v>71</v>
      </c>
      <c r="BZ18" s="436"/>
      <c r="CA18" s="437"/>
      <c r="CB18" s="432">
        <f t="shared" si="13"/>
        <v>2259</v>
      </c>
      <c r="CC18" s="385">
        <f t="shared" si="5"/>
        <v>709.68400000000008</v>
      </c>
      <c r="CD18" s="292">
        <f t="shared" si="6"/>
        <v>2983.6924899999999</v>
      </c>
      <c r="CE18" s="293">
        <f t="shared" si="6"/>
        <v>939.93265000000008</v>
      </c>
      <c r="CF18" s="386">
        <f t="shared" si="14"/>
        <v>31.502329853033888</v>
      </c>
      <c r="CG18" s="193">
        <f t="shared" si="7"/>
        <v>-2043.7598399999997</v>
      </c>
      <c r="CH18" s="86"/>
      <c r="CI18" s="86"/>
      <c r="CJ18" s="86"/>
      <c r="CK18" s="86"/>
      <c r="CL18" s="86"/>
      <c r="CM18" s="86"/>
      <c r="CN18" s="86"/>
      <c r="CO18" s="86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  <c r="ALQ18" s="147"/>
      <c r="ALR18" s="147"/>
      <c r="ALS18" s="147"/>
      <c r="ALT18" s="147"/>
      <c r="ALU18" s="147"/>
      <c r="ALV18" s="147"/>
      <c r="ALW18" s="147"/>
      <c r="ALX18" s="147"/>
      <c r="ALY18" s="147"/>
      <c r="ALZ18" s="147"/>
      <c r="AMA18" s="147"/>
      <c r="AMB18" s="147"/>
      <c r="AMC18" s="147"/>
    </row>
    <row r="19" spans="1:1017">
      <c r="A19" s="175" t="s">
        <v>72</v>
      </c>
      <c r="B19" s="199">
        <v>455.1</v>
      </c>
      <c r="C19" s="200">
        <v>108.29998000000001</v>
      </c>
      <c r="D19" s="52">
        <f t="shared" si="0"/>
        <v>23.79696330476818</v>
      </c>
      <c r="E19" s="208">
        <v>80</v>
      </c>
      <c r="F19" s="200">
        <v>86.437659999999994</v>
      </c>
      <c r="G19" s="229">
        <f t="shared" si="1"/>
        <v>108.04707499999999</v>
      </c>
      <c r="H19" s="208">
        <v>48</v>
      </c>
      <c r="I19" s="200">
        <v>0.51212999999999997</v>
      </c>
      <c r="J19" s="229">
        <f t="shared" si="2"/>
        <v>1.0669375000000001</v>
      </c>
      <c r="K19" s="496">
        <v>600</v>
      </c>
      <c r="L19" s="200">
        <v>15.867559999999999</v>
      </c>
      <c r="M19" s="229">
        <f t="shared" si="3"/>
        <v>2.6445933333333329</v>
      </c>
      <c r="N19" s="208">
        <v>60.5</v>
      </c>
      <c r="O19" s="200">
        <v>59.658189999999998</v>
      </c>
      <c r="P19" s="229">
        <f t="shared" si="4"/>
        <v>98.60857851239669</v>
      </c>
      <c r="Q19" s="229">
        <f t="shared" si="8"/>
        <v>75.525750000000002</v>
      </c>
      <c r="R19" s="175" t="s">
        <v>72</v>
      </c>
      <c r="S19" s="208"/>
      <c r="T19" s="200"/>
      <c r="U19" s="229"/>
      <c r="V19" s="160" t="s">
        <v>72</v>
      </c>
      <c r="W19" s="208"/>
      <c r="X19" s="200"/>
      <c r="Y19" s="208"/>
      <c r="Z19" s="268"/>
      <c r="AA19" s="229" t="e">
        <f t="shared" si="15"/>
        <v>#DIV/0!</v>
      </c>
      <c r="AB19" s="208">
        <v>298.33085</v>
      </c>
      <c r="AC19" s="200">
        <v>63.153219999999997</v>
      </c>
      <c r="AD19" s="229">
        <f t="shared" si="9"/>
        <v>21.168853304980022</v>
      </c>
      <c r="AE19" s="224"/>
      <c r="AF19" s="236"/>
      <c r="AG19" s="242"/>
      <c r="AH19" s="94"/>
      <c r="AI19" s="536"/>
      <c r="AJ19" s="537"/>
      <c r="AK19" s="219" t="s">
        <v>72</v>
      </c>
      <c r="AL19" s="528"/>
      <c r="AM19" s="200"/>
      <c r="AN19" s="355">
        <f t="shared" si="17"/>
        <v>1541.93085</v>
      </c>
      <c r="AO19" s="353">
        <f t="shared" si="16"/>
        <v>333.92874</v>
      </c>
      <c r="AP19" s="245">
        <f t="shared" si="10"/>
        <v>21.656531484534472</v>
      </c>
      <c r="AQ19" s="56">
        <f t="shared" si="11"/>
        <v>-1208.0021099999999</v>
      </c>
      <c r="AR19" s="154" t="s">
        <v>72</v>
      </c>
      <c r="AS19" s="255">
        <v>1346</v>
      </c>
      <c r="AT19" s="58">
        <v>523</v>
      </c>
      <c r="AU19" s="256">
        <f t="shared" si="12"/>
        <v>38.855869242199113</v>
      </c>
      <c r="AV19" s="59"/>
      <c r="AW19" s="260"/>
      <c r="AX19" s="263"/>
      <c r="AY19" s="97"/>
      <c r="AZ19" s="187"/>
      <c r="BA19" s="266">
        <v>19</v>
      </c>
      <c r="BB19" s="267"/>
      <c r="BC19" s="208">
        <v>3.6</v>
      </c>
      <c r="BD19" s="268">
        <v>0.9</v>
      </c>
      <c r="BE19" s="175" t="s">
        <v>72</v>
      </c>
      <c r="BF19" s="208">
        <v>76.2</v>
      </c>
      <c r="BG19" s="271">
        <v>16.234000000000002</v>
      </c>
      <c r="BH19" s="279"/>
      <c r="BI19" s="280"/>
      <c r="BJ19" s="75"/>
      <c r="BK19" s="279"/>
      <c r="BL19" s="280"/>
      <c r="BM19" s="279"/>
      <c r="BN19" s="280"/>
      <c r="BO19" s="279"/>
      <c r="BP19" s="280"/>
      <c r="BQ19" s="279"/>
      <c r="BR19" s="430"/>
      <c r="BS19" s="436"/>
      <c r="BT19" s="543"/>
      <c r="BU19" s="605">
        <v>105</v>
      </c>
      <c r="BV19" s="605">
        <v>105</v>
      </c>
      <c r="BW19" s="547">
        <v>100.5</v>
      </c>
      <c r="BX19" s="543"/>
      <c r="BY19" s="175" t="s">
        <v>72</v>
      </c>
      <c r="BZ19" s="436"/>
      <c r="CA19" s="437"/>
      <c r="CB19" s="432">
        <f>AS19+AX19+BA19+BC19+BF19+BH19+BM19+BO19+BQ19+BS19+BK19+BW19+BZ19+BU19</f>
        <v>1650.3</v>
      </c>
      <c r="CC19" s="385">
        <f t="shared" si="5"/>
        <v>645.13400000000001</v>
      </c>
      <c r="CD19" s="292">
        <f t="shared" si="6"/>
        <v>3192.2308499999999</v>
      </c>
      <c r="CE19" s="293">
        <f t="shared" si="6"/>
        <v>979.06274000000008</v>
      </c>
      <c r="CF19" s="386">
        <f t="shared" si="14"/>
        <v>30.670173493248466</v>
      </c>
      <c r="CG19" s="193">
        <f t="shared" si="7"/>
        <v>-2213.1681099999996</v>
      </c>
      <c r="CH19" s="86"/>
      <c r="CI19" s="86"/>
      <c r="CJ19" s="86"/>
      <c r="CK19" s="86"/>
      <c r="CL19" s="86"/>
      <c r="CM19" s="86"/>
      <c r="CN19" s="86"/>
      <c r="CO19" s="86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  <c r="ALN19" s="147"/>
      <c r="ALO19" s="147"/>
      <c r="ALP19" s="147"/>
      <c r="ALQ19" s="147"/>
      <c r="ALR19" s="147"/>
      <c r="ALS19" s="147"/>
      <c r="ALT19" s="147"/>
      <c r="ALU19" s="147"/>
      <c r="ALV19" s="147"/>
      <c r="ALW19" s="147"/>
      <c r="ALX19" s="147"/>
      <c r="ALY19" s="147"/>
      <c r="ALZ19" s="147"/>
      <c r="AMA19" s="147"/>
      <c r="AMB19" s="147"/>
      <c r="AMC19" s="147"/>
    </row>
    <row r="20" spans="1:1017">
      <c r="A20" s="175" t="s">
        <v>73</v>
      </c>
      <c r="B20" s="199">
        <v>260</v>
      </c>
      <c r="C20" s="200">
        <v>90.080479999999994</v>
      </c>
      <c r="D20" s="52">
        <f t="shared" si="0"/>
        <v>34.646338461538463</v>
      </c>
      <c r="E20" s="208">
        <v>35</v>
      </c>
      <c r="F20" s="200">
        <v>164.10384999999999</v>
      </c>
      <c r="G20" s="229">
        <f t="shared" si="1"/>
        <v>468.8681428571428</v>
      </c>
      <c r="H20" s="208">
        <v>54</v>
      </c>
      <c r="I20" s="200">
        <v>6.0027900000000001</v>
      </c>
      <c r="J20" s="229">
        <f t="shared" si="2"/>
        <v>11.116277777777778</v>
      </c>
      <c r="K20" s="208">
        <v>794</v>
      </c>
      <c r="L20" s="200">
        <v>30.671189999999999</v>
      </c>
      <c r="M20" s="229">
        <f t="shared" si="3"/>
        <v>3.8628702770780858</v>
      </c>
      <c r="N20" s="208">
        <v>53</v>
      </c>
      <c r="O20" s="200">
        <v>1.32009</v>
      </c>
      <c r="P20" s="229">
        <f t="shared" si="4"/>
        <v>2.4907358490566036</v>
      </c>
      <c r="Q20" s="229">
        <f t="shared" si="8"/>
        <v>31.99128</v>
      </c>
      <c r="R20" s="175" t="s">
        <v>73</v>
      </c>
      <c r="S20" s="208"/>
      <c r="T20" s="200"/>
      <c r="U20" s="230"/>
      <c r="V20" s="160" t="s">
        <v>73</v>
      </c>
      <c r="W20" s="208"/>
      <c r="X20" s="200"/>
      <c r="Y20" s="208"/>
      <c r="Z20" s="268"/>
      <c r="AA20" s="229"/>
      <c r="AB20" s="208">
        <v>1049.1301599999999</v>
      </c>
      <c r="AC20" s="200">
        <v>243.84168</v>
      </c>
      <c r="AD20" s="229">
        <f t="shared" si="9"/>
        <v>23.242271483263814</v>
      </c>
      <c r="AE20" s="224"/>
      <c r="AF20" s="236"/>
      <c r="AG20" s="242"/>
      <c r="AH20" s="94"/>
      <c r="AI20" s="536"/>
      <c r="AJ20" s="537"/>
      <c r="AK20" s="219" t="s">
        <v>73</v>
      </c>
      <c r="AL20" s="528"/>
      <c r="AM20" s="200"/>
      <c r="AN20" s="355">
        <f t="shared" si="17"/>
        <v>2245.1301599999997</v>
      </c>
      <c r="AO20" s="353">
        <f t="shared" si="16"/>
        <v>536.02008000000001</v>
      </c>
      <c r="AP20" s="245">
        <f t="shared" si="10"/>
        <v>23.87478862250018</v>
      </c>
      <c r="AQ20" s="56">
        <f t="shared" si="11"/>
        <v>-1709.1100799999997</v>
      </c>
      <c r="AR20" s="154" t="s">
        <v>73</v>
      </c>
      <c r="AS20" s="255">
        <v>2958</v>
      </c>
      <c r="AT20" s="58">
        <v>972</v>
      </c>
      <c r="AU20" s="256">
        <f t="shared" si="12"/>
        <v>32.860040567951323</v>
      </c>
      <c r="AV20" s="59"/>
      <c r="AW20" s="260"/>
      <c r="AX20" s="263">
        <v>18</v>
      </c>
      <c r="AY20" s="97"/>
      <c r="AZ20" s="187"/>
      <c r="BA20" s="266">
        <v>45</v>
      </c>
      <c r="BB20" s="267"/>
      <c r="BC20" s="208">
        <v>9.3000000000000007</v>
      </c>
      <c r="BD20" s="268">
        <v>2.3250000000000002</v>
      </c>
      <c r="BE20" s="175" t="s">
        <v>73</v>
      </c>
      <c r="BF20" s="208">
        <v>76.2</v>
      </c>
      <c r="BG20" s="271">
        <v>30.5</v>
      </c>
      <c r="BH20" s="279"/>
      <c r="BI20" s="280"/>
      <c r="BJ20" s="75"/>
      <c r="BK20" s="279"/>
      <c r="BL20" s="280"/>
      <c r="BM20" s="279"/>
      <c r="BN20" s="280"/>
      <c r="BO20" s="279"/>
      <c r="BP20" s="280"/>
      <c r="BQ20" s="279"/>
      <c r="BR20" s="430"/>
      <c r="BS20" s="436"/>
      <c r="BT20" s="543"/>
      <c r="BU20" s="605">
        <v>105</v>
      </c>
      <c r="BV20" s="605">
        <v>105</v>
      </c>
      <c r="BW20" s="547">
        <v>389.5</v>
      </c>
      <c r="BX20" s="543"/>
      <c r="BY20" s="175" t="s">
        <v>73</v>
      </c>
      <c r="BZ20" s="436"/>
      <c r="CA20" s="437"/>
      <c r="CB20" s="432">
        <f t="shared" si="13"/>
        <v>3601</v>
      </c>
      <c r="CC20" s="385">
        <f t="shared" si="5"/>
        <v>1109.825</v>
      </c>
      <c r="CD20" s="292">
        <f t="shared" si="6"/>
        <v>5846.1301599999997</v>
      </c>
      <c r="CE20" s="293">
        <f t="shared" si="6"/>
        <v>1645.8450800000001</v>
      </c>
      <c r="CF20" s="386">
        <f t="shared" si="14"/>
        <v>28.152727273523446</v>
      </c>
      <c r="CG20" s="193">
        <f t="shared" si="7"/>
        <v>-4200.2850799999997</v>
      </c>
      <c r="CH20" s="86"/>
      <c r="CI20" s="86"/>
      <c r="CJ20" s="86"/>
      <c r="CK20" s="86"/>
      <c r="CL20" s="86"/>
      <c r="CM20" s="86"/>
      <c r="CN20" s="86"/>
      <c r="CO20" s="86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  <c r="ALN20" s="147"/>
      <c r="ALO20" s="147"/>
      <c r="ALP20" s="147"/>
      <c r="ALQ20" s="147"/>
      <c r="ALR20" s="147"/>
      <c r="ALS20" s="147"/>
      <c r="ALT20" s="147"/>
      <c r="ALU20" s="147"/>
      <c r="ALV20" s="147"/>
      <c r="ALW20" s="147"/>
      <c r="ALX20" s="147"/>
      <c r="ALY20" s="147"/>
      <c r="ALZ20" s="147"/>
      <c r="AMA20" s="147"/>
      <c r="AMB20" s="147"/>
      <c r="AMC20" s="147"/>
    </row>
    <row r="21" spans="1:1017">
      <c r="A21" s="175" t="s">
        <v>74</v>
      </c>
      <c r="B21" s="199">
        <v>77.5</v>
      </c>
      <c r="C21" s="200">
        <v>25.78473</v>
      </c>
      <c r="D21" s="52">
        <f t="shared" si="0"/>
        <v>33.270619354838708</v>
      </c>
      <c r="E21" s="208">
        <v>60</v>
      </c>
      <c r="F21" s="200">
        <v>24.025200000000002</v>
      </c>
      <c r="G21" s="229">
        <f t="shared" si="1"/>
        <v>40.042000000000009</v>
      </c>
      <c r="H21" s="208">
        <v>10.5</v>
      </c>
      <c r="I21" s="200">
        <v>0.24385000000000001</v>
      </c>
      <c r="J21" s="229">
        <f t="shared" si="2"/>
        <v>2.3223809523809527</v>
      </c>
      <c r="K21" s="208">
        <v>181</v>
      </c>
      <c r="L21" s="200">
        <v>13.707280000000001</v>
      </c>
      <c r="M21" s="229">
        <f t="shared" si="3"/>
        <v>7.5730828729281772</v>
      </c>
      <c r="N21" s="208">
        <v>81</v>
      </c>
      <c r="O21" s="200">
        <v>71.438000000000002</v>
      </c>
      <c r="P21" s="229">
        <f t="shared" si="4"/>
        <v>88.195061728395061</v>
      </c>
      <c r="Q21" s="229">
        <f t="shared" si="8"/>
        <v>85.14528</v>
      </c>
      <c r="R21" s="175" t="s">
        <v>74</v>
      </c>
      <c r="S21" s="208"/>
      <c r="T21" s="200"/>
      <c r="U21" s="230"/>
      <c r="V21" s="160" t="s">
        <v>74</v>
      </c>
      <c r="W21" s="208"/>
      <c r="X21" s="200"/>
      <c r="Y21" s="208">
        <v>2</v>
      </c>
      <c r="Z21" s="268"/>
      <c r="AA21" s="229">
        <f t="shared" si="15"/>
        <v>0</v>
      </c>
      <c r="AB21" s="208">
        <v>183.97069999999999</v>
      </c>
      <c r="AC21" s="200">
        <v>66.661730000000006</v>
      </c>
      <c r="AD21" s="229">
        <f t="shared" si="9"/>
        <v>36.23497111224777</v>
      </c>
      <c r="AE21" s="224"/>
      <c r="AF21" s="236"/>
      <c r="AG21" s="242"/>
      <c r="AH21" s="94"/>
      <c r="AI21" s="536"/>
      <c r="AJ21" s="537"/>
      <c r="AK21" s="219" t="s">
        <v>74</v>
      </c>
      <c r="AL21" s="528"/>
      <c r="AM21" s="200"/>
      <c r="AN21" s="355">
        <f t="shared" si="17"/>
        <v>595.97069999999997</v>
      </c>
      <c r="AO21" s="353">
        <f t="shared" si="16"/>
        <v>201.86079000000001</v>
      </c>
      <c r="AP21" s="245">
        <f t="shared" si="10"/>
        <v>33.870925198168301</v>
      </c>
      <c r="AQ21" s="56">
        <f t="shared" si="11"/>
        <v>-394.10990999999996</v>
      </c>
      <c r="AR21" s="154" t="s">
        <v>74</v>
      </c>
      <c r="AS21" s="255">
        <v>896</v>
      </c>
      <c r="AT21" s="58">
        <v>455</v>
      </c>
      <c r="AU21" s="256">
        <f t="shared" si="12"/>
        <v>50.78125</v>
      </c>
      <c r="AV21" s="59"/>
      <c r="AW21" s="260"/>
      <c r="AX21" s="263">
        <v>10</v>
      </c>
      <c r="AY21" s="97"/>
      <c r="AZ21" s="187"/>
      <c r="BA21" s="266">
        <v>11</v>
      </c>
      <c r="BB21" s="267"/>
      <c r="BC21" s="208">
        <v>2.8</v>
      </c>
      <c r="BD21" s="268">
        <v>0.7</v>
      </c>
      <c r="BE21" s="175" t="s">
        <v>74</v>
      </c>
      <c r="BF21" s="208">
        <v>76.2</v>
      </c>
      <c r="BG21" s="271">
        <v>13.05</v>
      </c>
      <c r="BH21" s="279"/>
      <c r="BI21" s="280"/>
      <c r="BJ21" s="75"/>
      <c r="BK21" s="279"/>
      <c r="BL21" s="280"/>
      <c r="BM21" s="279"/>
      <c r="BN21" s="280"/>
      <c r="BO21" s="279"/>
      <c r="BP21" s="280"/>
      <c r="BQ21" s="279"/>
      <c r="BR21" s="430"/>
      <c r="BS21" s="604">
        <v>168</v>
      </c>
      <c r="BT21" s="543"/>
      <c r="BU21" s="605">
        <v>105</v>
      </c>
      <c r="BV21" s="605">
        <v>105</v>
      </c>
      <c r="BW21" s="547">
        <v>186</v>
      </c>
      <c r="BX21" s="543"/>
      <c r="BY21" s="175" t="s">
        <v>74</v>
      </c>
      <c r="BZ21" s="436">
        <v>25</v>
      </c>
      <c r="CA21" s="437">
        <v>15.6</v>
      </c>
      <c r="CB21" s="432">
        <f>AS21+AX21+BA21+BC21+BF21+BH21+BM21+BO21+BQ21+BS21+BK21+BW21+BZ21+BU21</f>
        <v>1480</v>
      </c>
      <c r="CC21" s="385">
        <f t="shared" si="5"/>
        <v>589.35</v>
      </c>
      <c r="CD21" s="292">
        <f t="shared" si="6"/>
        <v>2075.9706999999999</v>
      </c>
      <c r="CE21" s="293">
        <f t="shared" si="6"/>
        <v>791.21079000000009</v>
      </c>
      <c r="CF21" s="386">
        <f t="shared" si="14"/>
        <v>38.112811033411994</v>
      </c>
      <c r="CG21" s="193">
        <f t="shared" si="7"/>
        <v>-1284.7599099999998</v>
      </c>
      <c r="CH21" s="86"/>
      <c r="CI21" s="86"/>
      <c r="CJ21" s="86"/>
      <c r="CK21" s="86"/>
      <c r="CL21" s="86"/>
      <c r="CM21" s="86"/>
      <c r="CN21" s="86"/>
      <c r="CO21" s="86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  <c r="ALN21" s="147"/>
      <c r="ALO21" s="147"/>
      <c r="ALP21" s="147"/>
      <c r="ALQ21" s="147"/>
      <c r="ALR21" s="147"/>
      <c r="ALS21" s="147"/>
      <c r="ALT21" s="147"/>
      <c r="ALU21" s="147"/>
      <c r="ALV21" s="147"/>
      <c r="ALW21" s="147"/>
      <c r="ALX21" s="147"/>
      <c r="ALY21" s="147"/>
      <c r="ALZ21" s="147"/>
      <c r="AMA21" s="147"/>
      <c r="AMB21" s="147"/>
      <c r="AMC21" s="147"/>
    </row>
    <row r="22" spans="1:1017" ht="12" thickBot="1">
      <c r="A22" s="178" t="s">
        <v>75</v>
      </c>
      <c r="B22" s="201">
        <v>132.19999999999999</v>
      </c>
      <c r="C22" s="202">
        <v>38.991259999999997</v>
      </c>
      <c r="D22" s="391">
        <f t="shared" si="0"/>
        <v>29.494145234493192</v>
      </c>
      <c r="E22" s="210">
        <v>26</v>
      </c>
      <c r="F22" s="202"/>
      <c r="G22" s="356">
        <f t="shared" si="1"/>
        <v>0</v>
      </c>
      <c r="H22" s="210">
        <v>82</v>
      </c>
      <c r="I22" s="202">
        <v>1.3437399999999999</v>
      </c>
      <c r="J22" s="356">
        <f t="shared" si="2"/>
        <v>1.6387073170731705</v>
      </c>
      <c r="K22" s="216">
        <v>477</v>
      </c>
      <c r="L22" s="348">
        <v>29.94547</v>
      </c>
      <c r="M22" s="356">
        <f t="shared" si="3"/>
        <v>6.2778763102725375</v>
      </c>
      <c r="N22" s="216"/>
      <c r="O22" s="348">
        <v>1.05782</v>
      </c>
      <c r="P22" s="356" t="e">
        <f t="shared" si="4"/>
        <v>#DIV/0!</v>
      </c>
      <c r="Q22" s="356">
        <f t="shared" si="8"/>
        <v>31.00329</v>
      </c>
      <c r="R22" s="178" t="s">
        <v>75</v>
      </c>
      <c r="S22" s="216"/>
      <c r="T22" s="349"/>
      <c r="U22" s="392"/>
      <c r="V22" s="163" t="s">
        <v>75</v>
      </c>
      <c r="W22" s="216"/>
      <c r="X22" s="349"/>
      <c r="Y22" s="232"/>
      <c r="Z22" s="351"/>
      <c r="AA22" s="229" t="e">
        <f t="shared" si="15"/>
        <v>#DIV/0!</v>
      </c>
      <c r="AB22" s="232">
        <v>288.38648999999998</v>
      </c>
      <c r="AC22" s="349">
        <v>87.712860000000006</v>
      </c>
      <c r="AD22" s="356">
        <f t="shared" si="9"/>
        <v>30.415037819559444</v>
      </c>
      <c r="AE22" s="237"/>
      <c r="AF22" s="238"/>
      <c r="AG22" s="393"/>
      <c r="AH22" s="525"/>
      <c r="AI22" s="538"/>
      <c r="AJ22" s="539"/>
      <c r="AK22" s="603" t="s">
        <v>75</v>
      </c>
      <c r="AL22" s="529"/>
      <c r="AM22" s="348"/>
      <c r="AN22" s="394">
        <f t="shared" si="17"/>
        <v>1005.58649</v>
      </c>
      <c r="AO22" s="353">
        <f t="shared" si="16"/>
        <v>159.05115000000001</v>
      </c>
      <c r="AP22" s="468">
        <f t="shared" si="10"/>
        <v>15.816754857158037</v>
      </c>
      <c r="AQ22" s="95">
        <f t="shared" si="11"/>
        <v>-846.53534000000002</v>
      </c>
      <c r="AR22" s="395" t="s">
        <v>75</v>
      </c>
      <c r="AS22" s="257">
        <v>1589</v>
      </c>
      <c r="AT22" s="122">
        <v>512</v>
      </c>
      <c r="AU22" s="396">
        <f t="shared" si="12"/>
        <v>32.221522970421653</v>
      </c>
      <c r="AV22" s="397"/>
      <c r="AW22" s="398"/>
      <c r="AX22" s="264">
        <v>17</v>
      </c>
      <c r="AY22" s="126"/>
      <c r="AZ22" s="399"/>
      <c r="BA22" s="400">
        <v>19</v>
      </c>
      <c r="BB22" s="401"/>
      <c r="BC22" s="210">
        <v>2.8</v>
      </c>
      <c r="BD22" s="269">
        <v>0.7</v>
      </c>
      <c r="BE22" s="178" t="s">
        <v>75</v>
      </c>
      <c r="BF22" s="208">
        <v>76.2</v>
      </c>
      <c r="BG22" s="269">
        <v>16.234000000000002</v>
      </c>
      <c r="BH22" s="275"/>
      <c r="BI22" s="276"/>
      <c r="BJ22" s="101"/>
      <c r="BK22" s="275"/>
      <c r="BL22" s="276"/>
      <c r="BM22" s="275"/>
      <c r="BN22" s="276"/>
      <c r="BO22" s="275"/>
      <c r="BP22" s="276"/>
      <c r="BQ22" s="275"/>
      <c r="BR22" s="431"/>
      <c r="BS22" s="441"/>
      <c r="BT22" s="544"/>
      <c r="BU22" s="606">
        <v>105</v>
      </c>
      <c r="BV22" s="606">
        <v>105</v>
      </c>
      <c r="BW22" s="548">
        <v>104.5</v>
      </c>
      <c r="BX22" s="544"/>
      <c r="BY22" s="178" t="s">
        <v>75</v>
      </c>
      <c r="BZ22" s="552"/>
      <c r="CA22" s="553"/>
      <c r="CB22" s="432">
        <f t="shared" si="13"/>
        <v>1913.5</v>
      </c>
      <c r="CC22" s="385">
        <f t="shared" si="5"/>
        <v>633.93400000000008</v>
      </c>
      <c r="CD22" s="402">
        <f t="shared" si="6"/>
        <v>2919.0864900000001</v>
      </c>
      <c r="CE22" s="403">
        <f t="shared" si="6"/>
        <v>792.98515000000009</v>
      </c>
      <c r="CF22" s="498">
        <f t="shared" si="14"/>
        <v>27.165524307571992</v>
      </c>
      <c r="CG22" s="404">
        <f t="shared" si="7"/>
        <v>-2126.1013400000002</v>
      </c>
      <c r="CH22" s="86"/>
      <c r="CI22" s="86"/>
      <c r="CJ22" s="86"/>
      <c r="CK22" s="86"/>
      <c r="CL22" s="86"/>
      <c r="CM22" s="86"/>
      <c r="CN22" s="86"/>
      <c r="CO22" s="86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  <c r="ALN22" s="147"/>
      <c r="ALO22" s="147"/>
      <c r="ALP22" s="147"/>
      <c r="ALQ22" s="147"/>
      <c r="ALR22" s="147"/>
      <c r="ALS22" s="147"/>
      <c r="ALT22" s="147"/>
      <c r="ALU22" s="147"/>
      <c r="ALV22" s="147"/>
      <c r="ALW22" s="147"/>
      <c r="ALX22" s="147"/>
      <c r="ALY22" s="147"/>
      <c r="ALZ22" s="147"/>
      <c r="AMA22" s="147"/>
      <c r="AMB22" s="147"/>
      <c r="AMC22" s="147"/>
    </row>
    <row r="23" spans="1:1017" ht="12" thickBot="1">
      <c r="A23" s="405" t="s">
        <v>16</v>
      </c>
      <c r="B23" s="406">
        <f>SUM(B9:B22)</f>
        <v>10552.7</v>
      </c>
      <c r="C23" s="406">
        <f>SUM(C9:C22)</f>
        <v>3515.5962499999996</v>
      </c>
      <c r="D23" s="408">
        <f t="shared" si="0"/>
        <v>33.314661176760445</v>
      </c>
      <c r="E23" s="409">
        <f>SUM(E9:E22)</f>
        <v>1247.7</v>
      </c>
      <c r="F23" s="407">
        <f>SUM(F9:F22)</f>
        <v>1120.2477799999999</v>
      </c>
      <c r="G23" s="410">
        <f>F23/E23*100</f>
        <v>89.785026849402897</v>
      </c>
      <c r="H23" s="411">
        <f>SUM(H9:H22)</f>
        <v>1037.5</v>
      </c>
      <c r="I23" s="407">
        <f>SUM(I9:I22)</f>
        <v>46.915060000000004</v>
      </c>
      <c r="J23" s="410">
        <f t="shared" si="2"/>
        <v>4.5219334939759044</v>
      </c>
      <c r="K23" s="409">
        <f>SUM(K9:K22)</f>
        <v>6839</v>
      </c>
      <c r="L23" s="407">
        <f>SUM(L9:L22)</f>
        <v>506.78496000000007</v>
      </c>
      <c r="M23" s="410">
        <f t="shared" si="3"/>
        <v>7.4102202076326966</v>
      </c>
      <c r="N23" s="409">
        <f>SUM(N9:N22)</f>
        <v>1086.5</v>
      </c>
      <c r="O23" s="407">
        <f>SUM(O9:O22)</f>
        <v>504.84751</v>
      </c>
      <c r="P23" s="410">
        <f t="shared" si="4"/>
        <v>46.465486424298206</v>
      </c>
      <c r="Q23" s="452">
        <f t="shared" si="8"/>
        <v>1011.63247</v>
      </c>
      <c r="R23" s="405" t="s">
        <v>16</v>
      </c>
      <c r="S23" s="406">
        <f>SUM(S9:S22)</f>
        <v>4109.4329799999996</v>
      </c>
      <c r="T23" s="407">
        <f>SUM(T9:T22)</f>
        <v>102.39123000000001</v>
      </c>
      <c r="U23" s="410"/>
      <c r="V23" s="412">
        <f>SUM(V9:V22)</f>
        <v>0</v>
      </c>
      <c r="W23" s="406">
        <f>SUM(W9:W22)</f>
        <v>1732.93523</v>
      </c>
      <c r="X23" s="407">
        <f>SUM(X9:X22)</f>
        <v>2531.2855800000002</v>
      </c>
      <c r="Y23" s="409">
        <f>SUM(Y9:Y22)</f>
        <v>33</v>
      </c>
      <c r="Z23" s="407">
        <f>SUM(Z9:Z22)</f>
        <v>4.91</v>
      </c>
      <c r="AA23" s="410">
        <f>Z23/Y23*100</f>
        <v>14.878787878787881</v>
      </c>
      <c r="AB23" s="406">
        <f>SUM(AB9:AB22)</f>
        <v>9228.3686300000027</v>
      </c>
      <c r="AC23" s="407">
        <f>SUM(AC9:AC22)</f>
        <v>2720.85212</v>
      </c>
      <c r="AD23" s="410">
        <f t="shared" si="9"/>
        <v>29.483565612614665</v>
      </c>
      <c r="AE23" s="411">
        <f t="shared" ref="AE23:AO23" si="18">SUM(AE9:AE22)</f>
        <v>50</v>
      </c>
      <c r="AF23" s="413">
        <f t="shared" si="18"/>
        <v>4</v>
      </c>
      <c r="AG23" s="420">
        <f t="shared" si="18"/>
        <v>0</v>
      </c>
      <c r="AH23" s="407">
        <f t="shared" si="18"/>
        <v>0</v>
      </c>
      <c r="AI23" s="414">
        <f t="shared" si="18"/>
        <v>0</v>
      </c>
      <c r="AJ23" s="407">
        <f t="shared" si="18"/>
        <v>0</v>
      </c>
      <c r="AK23" s="405" t="s">
        <v>16</v>
      </c>
      <c r="AL23" s="420">
        <f t="shared" si="18"/>
        <v>0</v>
      </c>
      <c r="AM23" s="407">
        <f t="shared" si="18"/>
        <v>4.37</v>
      </c>
      <c r="AN23" s="415">
        <f t="shared" si="18"/>
        <v>35917.136840000006</v>
      </c>
      <c r="AO23" s="416">
        <f t="shared" si="18"/>
        <v>11062.200489999997</v>
      </c>
      <c r="AP23" s="469">
        <f t="shared" si="10"/>
        <v>30.799226951966574</v>
      </c>
      <c r="AQ23" s="470">
        <f t="shared" si="11"/>
        <v>-24854.936350000011</v>
      </c>
      <c r="AR23" s="412">
        <f>SUM(AR9:AR22)</f>
        <v>0</v>
      </c>
      <c r="AS23" s="420">
        <f>SUM(AS9:AS22)</f>
        <v>31605</v>
      </c>
      <c r="AT23" s="421">
        <f>SUM(AT9:AT22)</f>
        <v>10535</v>
      </c>
      <c r="AU23" s="422">
        <v>100</v>
      </c>
      <c r="AV23" s="423">
        <f>SUM(AV9:AV22)</f>
        <v>0</v>
      </c>
      <c r="AW23" s="419">
        <f>SUM(AW9:AW22)</f>
        <v>0</v>
      </c>
      <c r="AX23" s="411">
        <f>SUM(AX9:AX22)</f>
        <v>200</v>
      </c>
      <c r="AY23" s="424">
        <f>SUM(AY9:AY22)</f>
        <v>0</v>
      </c>
      <c r="AZ23" s="425">
        <f t="shared" ref="AZ23" si="19">AY23/AX23*100</f>
        <v>0</v>
      </c>
      <c r="BA23" s="411">
        <f t="shared" ref="BA23:BI23" si="20">SUM(BA9:BA22)</f>
        <v>900</v>
      </c>
      <c r="BB23" s="414">
        <f t="shared" si="20"/>
        <v>143</v>
      </c>
      <c r="BC23" s="411">
        <f t="shared" si="20"/>
        <v>67.799999999999983</v>
      </c>
      <c r="BD23" s="541">
        <f t="shared" si="20"/>
        <v>16.949999999999996</v>
      </c>
      <c r="BE23" s="405" t="s">
        <v>16</v>
      </c>
      <c r="BF23" s="515">
        <f t="shared" si="20"/>
        <v>1371.6000000000004</v>
      </c>
      <c r="BG23" s="407">
        <f t="shared" si="20"/>
        <v>342.90000000000003</v>
      </c>
      <c r="BH23" s="411">
        <f t="shared" si="20"/>
        <v>0</v>
      </c>
      <c r="BI23" s="414">
        <f t="shared" si="20"/>
        <v>0</v>
      </c>
      <c r="BJ23" s="426"/>
      <c r="BK23" s="411">
        <f t="shared" ref="BK23:CC23" si="21">SUM(BK9:BK22)</f>
        <v>27</v>
      </c>
      <c r="BL23" s="414">
        <f t="shared" si="21"/>
        <v>0</v>
      </c>
      <c r="BM23" s="411">
        <f t="shared" si="21"/>
        <v>0</v>
      </c>
      <c r="BN23" s="414">
        <f t="shared" si="21"/>
        <v>0</v>
      </c>
      <c r="BO23" s="411">
        <f t="shared" si="21"/>
        <v>0</v>
      </c>
      <c r="BP23" s="414">
        <f t="shared" si="21"/>
        <v>0</v>
      </c>
      <c r="BQ23" s="411">
        <f t="shared" si="21"/>
        <v>11708.9</v>
      </c>
      <c r="BR23" s="434">
        <f t="shared" si="21"/>
        <v>0</v>
      </c>
      <c r="BS23" s="411">
        <f t="shared" si="21"/>
        <v>1547.2</v>
      </c>
      <c r="BT23" s="428">
        <f t="shared" si="21"/>
        <v>0</v>
      </c>
      <c r="BU23" s="428">
        <f t="shared" si="21"/>
        <v>1469.8</v>
      </c>
      <c r="BV23" s="428">
        <f t="shared" si="21"/>
        <v>1469.8</v>
      </c>
      <c r="BW23" s="428">
        <f t="shared" si="21"/>
        <v>3304</v>
      </c>
      <c r="BX23" s="428">
        <f t="shared" si="21"/>
        <v>0</v>
      </c>
      <c r="BY23" s="405" t="s">
        <v>16</v>
      </c>
      <c r="BZ23" s="428">
        <f t="shared" si="21"/>
        <v>25</v>
      </c>
      <c r="CA23" s="572">
        <f t="shared" si="21"/>
        <v>15.6</v>
      </c>
      <c r="CB23" s="423">
        <f t="shared" si="21"/>
        <v>52226.30000000001</v>
      </c>
      <c r="CC23" s="407">
        <f t="shared" si="21"/>
        <v>12523.249999999998</v>
      </c>
      <c r="CD23" s="450">
        <f>SUM(CD9:CD22)</f>
        <v>88143.436840000024</v>
      </c>
      <c r="CE23" s="451">
        <f>SUM(CE9:CE22)</f>
        <v>23585.450489999999</v>
      </c>
      <c r="CF23" s="499">
        <f>CE23/CD23*100</f>
        <v>26.758033650097907</v>
      </c>
      <c r="CG23" s="497">
        <f>SUM(CG9:CG22)</f>
        <v>-64557.986349999999</v>
      </c>
      <c r="CH23" s="86"/>
      <c r="CI23" s="86"/>
      <c r="CJ23" s="86"/>
      <c r="CK23" s="86"/>
      <c r="CL23" s="86"/>
      <c r="CM23" s="86"/>
      <c r="CN23" s="86"/>
      <c r="CO23" s="86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  <c r="ALQ23" s="147"/>
      <c r="ALR23" s="147"/>
      <c r="ALS23" s="147"/>
      <c r="ALT23" s="147"/>
      <c r="ALU23" s="147"/>
      <c r="ALV23" s="147"/>
      <c r="ALW23" s="147"/>
      <c r="ALX23" s="147"/>
      <c r="ALY23" s="147"/>
      <c r="ALZ23" s="147"/>
      <c r="AMA23" s="147"/>
      <c r="AMB23" s="147"/>
      <c r="AMC23" s="147"/>
    </row>
    <row r="24" spans="1:1017">
      <c r="AO24" s="164"/>
      <c r="CD24" s="165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  <c r="ALQ24" s="147"/>
      <c r="ALR24" s="147"/>
      <c r="ALS24" s="147"/>
      <c r="ALT24" s="147"/>
      <c r="ALU24" s="147"/>
      <c r="ALV24" s="147"/>
      <c r="ALW24" s="147"/>
      <c r="ALX24" s="147"/>
      <c r="ALY24" s="147"/>
      <c r="ALZ24" s="147"/>
      <c r="AMA24" s="147"/>
      <c r="AMB24" s="147"/>
      <c r="AMC24" s="147"/>
    </row>
    <row r="25" spans="1:1017">
      <c r="D25" s="166"/>
      <c r="E25" s="166"/>
      <c r="F25" s="166"/>
      <c r="G25" s="166"/>
      <c r="AN25" s="164"/>
      <c r="AO25" s="165"/>
      <c r="CD25" s="141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  <c r="ALQ25" s="147"/>
      <c r="ALR25" s="147"/>
      <c r="ALS25" s="147"/>
      <c r="ALT25" s="147"/>
      <c r="ALU25" s="147"/>
      <c r="ALV25" s="147"/>
      <c r="ALW25" s="147"/>
      <c r="ALX25" s="147"/>
      <c r="ALY25" s="147"/>
      <c r="ALZ25" s="147"/>
      <c r="AMA25" s="147"/>
      <c r="AMB25" s="147"/>
      <c r="AMC25" s="147"/>
    </row>
    <row r="26" spans="1:1017" ht="12.75">
      <c r="A26" s="1" t="s">
        <v>76</v>
      </c>
      <c r="C26" s="167"/>
      <c r="R26" s="1"/>
      <c r="AK26" s="1"/>
      <c r="BE26" s="1"/>
      <c r="BY26" s="1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  <c r="ALQ26" s="147"/>
      <c r="ALR26" s="147"/>
      <c r="ALS26" s="147"/>
      <c r="ALT26" s="147"/>
      <c r="ALU26" s="147"/>
      <c r="ALV26" s="147"/>
      <c r="ALW26" s="147"/>
      <c r="ALX26" s="147"/>
      <c r="ALY26" s="147"/>
      <c r="ALZ26" s="147"/>
      <c r="AMA26" s="147"/>
      <c r="AMB26" s="147"/>
      <c r="AMC26" s="147"/>
    </row>
    <row r="27" spans="1:1017">
      <c r="B27" s="168"/>
      <c r="C27" s="168"/>
      <c r="E27" s="165"/>
      <c r="H27" s="168"/>
      <c r="I27" s="168"/>
      <c r="N27" s="168"/>
      <c r="O27" s="168"/>
      <c r="S27" s="168"/>
      <c r="W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L27" s="168"/>
      <c r="AM27" s="168"/>
      <c r="AO27" s="168"/>
      <c r="AP27" s="168"/>
      <c r="AW27" s="168"/>
      <c r="AX27" s="168"/>
      <c r="AY27" s="168"/>
      <c r="AZ27" s="168"/>
      <c r="BA27" s="168"/>
      <c r="BB27" s="168"/>
      <c r="BD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Z27" s="168"/>
      <c r="CA27" s="168"/>
      <c r="CB27" s="168"/>
      <c r="CC27" s="168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  <c r="ALQ27" s="147"/>
      <c r="ALR27" s="147"/>
      <c r="ALS27" s="147"/>
      <c r="ALT27" s="147"/>
      <c r="ALU27" s="147"/>
      <c r="ALV27" s="147"/>
      <c r="ALW27" s="147"/>
      <c r="ALX27" s="147"/>
      <c r="ALY27" s="147"/>
      <c r="ALZ27" s="147"/>
      <c r="AMA27" s="147"/>
      <c r="AMB27" s="147"/>
      <c r="AMC27" s="147"/>
    </row>
    <row r="28" spans="1:1017">
      <c r="C28" s="164"/>
      <c r="F28" s="590"/>
      <c r="G28" s="590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  <c r="ALQ28" s="147"/>
      <c r="ALR28" s="147"/>
      <c r="ALS28" s="147"/>
      <c r="ALT28" s="147"/>
      <c r="ALU28" s="147"/>
      <c r="ALV28" s="147"/>
      <c r="ALW28" s="147"/>
      <c r="ALX28" s="147"/>
      <c r="ALY28" s="147"/>
      <c r="ALZ28" s="147"/>
      <c r="AMA28" s="147"/>
      <c r="AMB28" s="147"/>
      <c r="AMC28" s="147"/>
    </row>
    <row r="29" spans="1:1017">
      <c r="C29" s="164"/>
      <c r="F29" s="590"/>
      <c r="G29" s="590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  <c r="ALQ29" s="147"/>
      <c r="ALR29" s="147"/>
      <c r="ALS29" s="147"/>
      <c r="ALT29" s="147"/>
      <c r="ALU29" s="147"/>
      <c r="ALV29" s="147"/>
      <c r="ALW29" s="147"/>
      <c r="ALX29" s="147"/>
      <c r="ALY29" s="147"/>
      <c r="ALZ29" s="147"/>
      <c r="AMA29" s="147"/>
      <c r="AMB29" s="147"/>
      <c r="AMC29" s="147"/>
    </row>
    <row r="30" spans="1:1017">
      <c r="C30" s="164"/>
      <c r="E30" s="591"/>
      <c r="F30" s="591"/>
      <c r="G30" s="591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  <c r="ALQ30" s="147"/>
      <c r="ALR30" s="147"/>
      <c r="ALS30" s="147"/>
      <c r="ALT30" s="147"/>
      <c r="ALU30" s="147"/>
      <c r="ALV30" s="147"/>
      <c r="ALW30" s="147"/>
      <c r="ALX30" s="147"/>
      <c r="ALY30" s="147"/>
      <c r="ALZ30" s="147"/>
      <c r="AMA30" s="147"/>
      <c r="AMB30" s="147"/>
      <c r="AMC30" s="147"/>
    </row>
    <row r="31" spans="1:1017">
      <c r="C31" s="164"/>
      <c r="E31" s="591"/>
      <c r="F31" s="591"/>
      <c r="G31" s="591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  <c r="ALQ31" s="147"/>
      <c r="ALR31" s="147"/>
      <c r="ALS31" s="147"/>
      <c r="ALT31" s="147"/>
      <c r="ALU31" s="147"/>
      <c r="ALV31" s="147"/>
      <c r="ALW31" s="147"/>
      <c r="ALX31" s="147"/>
      <c r="ALY31" s="147"/>
      <c r="ALZ31" s="147"/>
      <c r="AMA31" s="147"/>
      <c r="AMB31" s="147"/>
      <c r="AMC31" s="147"/>
    </row>
    <row r="32" spans="1:1017">
      <c r="C32" s="164"/>
      <c r="E32" s="591"/>
      <c r="F32" s="591"/>
      <c r="G32" s="591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  <c r="ALN32" s="147"/>
      <c r="ALO32" s="147"/>
      <c r="ALP32" s="147"/>
      <c r="ALQ32" s="147"/>
      <c r="ALR32" s="147"/>
      <c r="ALS32" s="147"/>
      <c r="ALT32" s="147"/>
      <c r="ALU32" s="147"/>
      <c r="ALV32" s="147"/>
      <c r="ALW32" s="147"/>
      <c r="ALX32" s="147"/>
      <c r="ALY32" s="147"/>
      <c r="ALZ32" s="147"/>
      <c r="AMA32" s="147"/>
      <c r="AMB32" s="147"/>
      <c r="AMC32" s="147"/>
    </row>
    <row r="33" spans="3:7" s="147" customFormat="1">
      <c r="C33" s="164"/>
      <c r="E33" s="592"/>
      <c r="F33" s="592"/>
      <c r="G33" s="592"/>
    </row>
    <row r="34" spans="3:7" s="147" customFormat="1">
      <c r="C34" s="164"/>
      <c r="E34" s="592"/>
      <c r="F34" s="592"/>
      <c r="G34" s="592"/>
    </row>
    <row r="35" spans="3:7" s="147" customFormat="1">
      <c r="C35" s="164"/>
      <c r="E35" s="592"/>
      <c r="F35" s="592"/>
      <c r="G35" s="592"/>
    </row>
    <row r="36" spans="3:7" s="147" customFormat="1">
      <c r="C36" s="164"/>
    </row>
    <row r="37" spans="3:7" s="147" customFormat="1">
      <c r="C37" s="164"/>
    </row>
    <row r="38" spans="3:7" s="147" customFormat="1">
      <c r="C38" s="164"/>
    </row>
    <row r="39" spans="3:7" s="147" customFormat="1">
      <c r="C39" s="164"/>
    </row>
    <row r="40" spans="3:7" s="147" customFormat="1">
      <c r="C40" s="164"/>
    </row>
    <row r="41" spans="3:7" s="147" customFormat="1">
      <c r="C41" s="164"/>
    </row>
    <row r="42" spans="3:7" s="147" customFormat="1">
      <c r="C42" s="164"/>
    </row>
    <row r="43" spans="3:7" s="147" customFormat="1">
      <c r="C43" s="169"/>
    </row>
  </sheetData>
  <mergeCells count="39">
    <mergeCell ref="S7:T7"/>
    <mergeCell ref="AB7:AC7"/>
    <mergeCell ref="BK6:BL7"/>
    <mergeCell ref="BM6:BN7"/>
    <mergeCell ref="BO6:BP7"/>
    <mergeCell ref="BC6:BD7"/>
    <mergeCell ref="BF6:BG7"/>
    <mergeCell ref="AS6:AU7"/>
    <mergeCell ref="AE7:AF7"/>
    <mergeCell ref="AV6:AW7"/>
    <mergeCell ref="AX6:AZ7"/>
    <mergeCell ref="BA6:BB7"/>
    <mergeCell ref="B7:C7"/>
    <mergeCell ref="E7:F7"/>
    <mergeCell ref="H7:I7"/>
    <mergeCell ref="K7:L7"/>
    <mergeCell ref="N7:O7"/>
    <mergeCell ref="BW6:BX7"/>
    <mergeCell ref="BZ6:CA7"/>
    <mergeCell ref="CB6:CC7"/>
    <mergeCell ref="BQ6:BR7"/>
    <mergeCell ref="BS6:BT7"/>
    <mergeCell ref="BU6:BV7"/>
    <mergeCell ref="A4:CF4"/>
    <mergeCell ref="B6:C6"/>
    <mergeCell ref="E6:F6"/>
    <mergeCell ref="H6:I6"/>
    <mergeCell ref="K6:L6"/>
    <mergeCell ref="N6:O6"/>
    <mergeCell ref="S6:T6"/>
    <mergeCell ref="W6:X7"/>
    <mergeCell ref="Y6:Z7"/>
    <mergeCell ref="AB6:AC6"/>
    <mergeCell ref="BH6:BI7"/>
    <mergeCell ref="AE6:AF6"/>
    <mergeCell ref="AG6:AH7"/>
    <mergeCell ref="AI6:AJ7"/>
    <mergeCell ref="AL6:AM7"/>
    <mergeCell ref="AR6:AR7"/>
  </mergeCells>
  <pageMargins left="0.23622047244094491" right="0.23622047244094491" top="0.74803149606299213" bottom="0.74803149606299213" header="0.31496062992125984" footer="0.31496062992125984"/>
  <pageSetup paperSize="9" scale="9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MC43"/>
  <sheetViews>
    <sheetView workbookViewId="0"/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875" style="146" customWidth="1"/>
    <col min="6" max="6" width="7.875" style="146" customWidth="1"/>
    <col min="7" max="7" width="5.75" style="146" customWidth="1"/>
    <col min="8" max="8" width="6.62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6.5" style="146" customWidth="1"/>
    <col min="15" max="15" width="8" style="146" customWidth="1"/>
    <col min="16" max="16" width="6" style="146" customWidth="1"/>
    <col min="17" max="17" width="10.375" style="146" customWidth="1"/>
    <col min="18" max="18" width="17.125" style="146" customWidth="1"/>
    <col min="19" max="19" width="9.125" style="146" customWidth="1"/>
    <col min="20" max="20" width="8.625" style="146" customWidth="1"/>
    <col min="21" max="21" width="4.875" style="146" customWidth="1"/>
    <col min="22" max="22" width="18.875" style="146" hidden="1" customWidth="1"/>
    <col min="23" max="23" width="8.25" style="146" customWidth="1"/>
    <col min="24" max="24" width="8.375" style="146" customWidth="1"/>
    <col min="25" max="25" width="5.625" style="146" customWidth="1"/>
    <col min="26" max="26" width="6" style="146" customWidth="1"/>
    <col min="27" max="27" width="6.375" style="146" customWidth="1"/>
    <col min="28" max="28" width="8.125" style="146" customWidth="1"/>
    <col min="29" max="29" width="7.75" style="146" customWidth="1"/>
    <col min="30" max="30" width="5.75" style="146" customWidth="1"/>
    <col min="31" max="31" width="4.75" style="146" customWidth="1"/>
    <col min="32" max="32" width="4.875" style="146" customWidth="1"/>
    <col min="33" max="33" width="5.25" style="146" customWidth="1"/>
    <col min="34" max="34" width="7" style="146" customWidth="1"/>
    <col min="35" max="35" width="4.375" style="146" customWidth="1"/>
    <col min="36" max="36" width="5.875" style="146" customWidth="1"/>
    <col min="37" max="37" width="17.125" style="146" customWidth="1"/>
    <col min="38" max="38" width="5.25" style="146" customWidth="1"/>
    <col min="39" max="39" width="6.875" style="146" customWidth="1"/>
    <col min="40" max="40" width="10.625" style="146" customWidth="1"/>
    <col min="41" max="41" width="10" style="146" customWidth="1"/>
    <col min="42" max="42" width="6.625" style="146" customWidth="1"/>
    <col min="43" max="43" width="7" style="146" customWidth="1"/>
    <col min="44" max="44" width="21.125" style="146" hidden="1" customWidth="1"/>
    <col min="45" max="45" width="7.75" style="146" customWidth="1"/>
    <col min="46" max="46" width="5.75" style="146" customWidth="1"/>
    <col min="47" max="47" width="4.75" style="146" customWidth="1"/>
    <col min="48" max="48" width="4.625" style="146" hidden="1" customWidth="1"/>
    <col min="49" max="49" width="4.375" style="146" hidden="1" customWidth="1"/>
    <col min="50" max="52" width="6.125" style="146" customWidth="1"/>
    <col min="53" max="53" width="5.75" style="146" customWidth="1"/>
    <col min="54" max="54" width="5.875" style="146" customWidth="1"/>
    <col min="55" max="55" width="5.125" style="146" customWidth="1"/>
    <col min="56" max="56" width="6.375" style="146" customWidth="1"/>
    <col min="57" max="57" width="17.125" style="146" customWidth="1"/>
    <col min="58" max="58" width="8.875" style="146" customWidth="1"/>
    <col min="59" max="59" width="8.75" style="146" customWidth="1"/>
    <col min="60" max="60" width="5.625" style="146" customWidth="1"/>
    <col min="61" max="61" width="6.25" style="146" customWidth="1"/>
    <col min="62" max="62" width="6" style="146" hidden="1" customWidth="1"/>
    <col min="63" max="63" width="5.625" style="146" customWidth="1"/>
    <col min="64" max="64" width="3.5" style="146" customWidth="1"/>
    <col min="65" max="65" width="5.625" style="146" customWidth="1"/>
    <col min="66" max="66" width="3.375" style="146" customWidth="1"/>
    <col min="67" max="67" width="5.625" style="146" customWidth="1"/>
    <col min="68" max="68" width="6.375" style="146" customWidth="1"/>
    <col min="69" max="69" width="7.375" style="146" customWidth="1"/>
    <col min="70" max="70" width="6.375" style="146" customWidth="1"/>
    <col min="71" max="71" width="6.25" style="146" customWidth="1"/>
    <col min="72" max="72" width="6" style="146" customWidth="1"/>
    <col min="73" max="74" width="5.5" style="146" customWidth="1"/>
    <col min="75" max="75" width="6.375" style="146" customWidth="1"/>
    <col min="76" max="76" width="6.125" style="146" customWidth="1"/>
    <col min="77" max="77" width="18.375" style="146" customWidth="1"/>
    <col min="78" max="78" width="5.625" style="146" customWidth="1"/>
    <col min="79" max="79" width="5.875" style="146" customWidth="1"/>
    <col min="80" max="80" width="9.25" style="146" customWidth="1"/>
    <col min="81" max="81" width="8.875" style="146" customWidth="1"/>
    <col min="82" max="82" width="11.25" style="146" customWidth="1"/>
    <col min="83" max="83" width="11.875" style="146" customWidth="1"/>
    <col min="84" max="84" width="5.875" style="146" customWidth="1"/>
    <col min="85" max="85" width="10.125" style="146" customWidth="1"/>
    <col min="86" max="96" width="12.125" style="146" customWidth="1"/>
    <col min="97" max="97" width="12.5" style="146" customWidth="1"/>
    <col min="98" max="1017" width="8.5" style="146" customWidth="1"/>
    <col min="1018" max="1018" width="9" style="147" customWidth="1"/>
    <col min="1019" max="16384" width="9" style="147"/>
  </cols>
  <sheetData>
    <row r="1" spans="1:1017"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  <c r="ALN1" s="147"/>
      <c r="ALO1" s="147"/>
      <c r="ALP1" s="147"/>
      <c r="ALQ1" s="147"/>
      <c r="ALR1" s="147"/>
      <c r="ALS1" s="147"/>
      <c r="ALT1" s="147"/>
      <c r="ALU1" s="147"/>
      <c r="ALV1" s="147"/>
      <c r="ALW1" s="147"/>
      <c r="ALX1" s="147"/>
      <c r="ALY1" s="147"/>
      <c r="ALZ1" s="147"/>
      <c r="AMA1" s="147"/>
      <c r="AMB1" s="147"/>
      <c r="AMC1" s="147"/>
    </row>
    <row r="2" spans="1:1017"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  <c r="ALN2" s="147"/>
      <c r="ALO2" s="147"/>
      <c r="ALP2" s="147"/>
      <c r="ALQ2" s="147"/>
      <c r="ALR2" s="147"/>
      <c r="ALS2" s="147"/>
      <c r="ALT2" s="147"/>
      <c r="ALU2" s="147"/>
      <c r="ALV2" s="147"/>
      <c r="ALW2" s="147"/>
      <c r="ALX2" s="147"/>
      <c r="ALY2" s="147"/>
      <c r="ALZ2" s="147"/>
      <c r="AMA2" s="147"/>
      <c r="AMB2" s="147"/>
      <c r="AMC2" s="147"/>
    </row>
    <row r="3" spans="1:1017"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  <c r="ALN3" s="147"/>
      <c r="ALO3" s="147"/>
      <c r="ALP3" s="147"/>
      <c r="ALQ3" s="147"/>
      <c r="ALR3" s="147"/>
      <c r="ALS3" s="147"/>
      <c r="ALT3" s="147"/>
      <c r="ALU3" s="147"/>
      <c r="ALV3" s="147"/>
      <c r="ALW3" s="147"/>
      <c r="ALX3" s="147"/>
      <c r="ALY3" s="147"/>
      <c r="ALZ3" s="147"/>
      <c r="AMA3" s="147"/>
      <c r="AMB3" s="147"/>
      <c r="AMC3" s="147"/>
    </row>
    <row r="4" spans="1:1017" ht="13.5">
      <c r="A4" s="735" t="s">
        <v>128</v>
      </c>
      <c r="B4" s="735"/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735"/>
      <c r="AS4" s="735"/>
      <c r="AT4" s="735"/>
      <c r="AU4" s="735"/>
      <c r="AV4" s="735"/>
      <c r="AW4" s="735"/>
      <c r="AX4" s="735"/>
      <c r="AY4" s="735"/>
      <c r="AZ4" s="735"/>
      <c r="BA4" s="735"/>
      <c r="BB4" s="735"/>
      <c r="BC4" s="735"/>
      <c r="BD4" s="735"/>
      <c r="BE4" s="735"/>
      <c r="BF4" s="735"/>
      <c r="BG4" s="735"/>
      <c r="BH4" s="735"/>
      <c r="BI4" s="735"/>
      <c r="BJ4" s="735"/>
      <c r="BK4" s="735"/>
      <c r="BL4" s="735"/>
      <c r="BM4" s="735"/>
      <c r="BN4" s="735"/>
      <c r="BO4" s="735"/>
      <c r="BP4" s="735"/>
      <c r="BQ4" s="735"/>
      <c r="BR4" s="735"/>
      <c r="BS4" s="735"/>
      <c r="BT4" s="735"/>
      <c r="BU4" s="735"/>
      <c r="BV4" s="735"/>
      <c r="BW4" s="735"/>
      <c r="BX4" s="735"/>
      <c r="BY4" s="735"/>
      <c r="BZ4" s="735"/>
      <c r="CA4" s="735"/>
      <c r="CB4" s="735"/>
      <c r="CC4" s="735"/>
      <c r="CD4" s="735"/>
      <c r="CE4" s="735"/>
      <c r="CF4" s="735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  <c r="ALN4" s="147"/>
      <c r="ALO4" s="147"/>
      <c r="ALP4" s="147"/>
      <c r="ALQ4" s="147"/>
      <c r="ALR4" s="147"/>
      <c r="ALS4" s="147"/>
      <c r="ALT4" s="147"/>
      <c r="ALU4" s="147"/>
      <c r="ALV4" s="147"/>
      <c r="ALW4" s="147"/>
      <c r="ALX4" s="147"/>
      <c r="ALY4" s="147"/>
      <c r="ALZ4" s="147"/>
      <c r="AMA4" s="147"/>
      <c r="AMB4" s="147"/>
      <c r="AMC4" s="147"/>
    </row>
    <row r="5" spans="1:1017" ht="12" thickBot="1">
      <c r="A5" s="611"/>
      <c r="B5" s="611"/>
      <c r="C5" s="611"/>
      <c r="D5" s="611"/>
      <c r="E5" s="611"/>
      <c r="F5" s="611"/>
      <c r="G5" s="611"/>
      <c r="H5" s="611"/>
      <c r="I5" s="611"/>
      <c r="J5" s="611"/>
      <c r="K5" s="611"/>
      <c r="L5" s="611"/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1"/>
      <c r="X5" s="611"/>
      <c r="Y5" s="611"/>
      <c r="Z5" s="611"/>
      <c r="AA5" s="611"/>
      <c r="AB5" s="611"/>
      <c r="AC5" s="611"/>
      <c r="AD5" s="611"/>
      <c r="AE5" s="611"/>
      <c r="AF5" s="611"/>
      <c r="AG5" s="611"/>
      <c r="AH5" s="611"/>
      <c r="AI5" s="611"/>
      <c r="AJ5" s="611"/>
      <c r="AK5" s="611"/>
      <c r="AL5" s="611"/>
      <c r="AM5" s="611"/>
      <c r="AN5" s="611"/>
      <c r="AO5" s="611"/>
      <c r="AP5" s="611"/>
      <c r="AQ5" s="611"/>
      <c r="AR5" s="611"/>
      <c r="AS5" s="611"/>
      <c r="AT5" s="611"/>
      <c r="AU5" s="611"/>
      <c r="AV5" s="611"/>
      <c r="AW5" s="611"/>
      <c r="AX5" s="611"/>
      <c r="AY5" s="611"/>
      <c r="AZ5" s="611"/>
      <c r="BA5" s="611"/>
      <c r="BB5" s="611"/>
      <c r="BC5" s="611"/>
      <c r="BD5" s="611"/>
      <c r="BE5" s="611"/>
      <c r="BF5" s="611"/>
      <c r="BG5" s="611"/>
      <c r="BH5" s="611"/>
      <c r="BI5" s="611"/>
      <c r="BJ5" s="611"/>
      <c r="BK5" s="611"/>
      <c r="BL5" s="611"/>
      <c r="BM5" s="611"/>
      <c r="BN5" s="611"/>
      <c r="BO5" s="611"/>
      <c r="BP5" s="611"/>
      <c r="BQ5" s="611"/>
      <c r="BR5" s="611"/>
      <c r="BS5" s="611"/>
      <c r="BT5" s="611"/>
      <c r="BU5" s="611"/>
      <c r="BV5" s="611"/>
      <c r="BW5" s="611"/>
      <c r="BX5" s="611"/>
      <c r="BY5" s="611"/>
      <c r="BZ5" s="611"/>
      <c r="CA5" s="611"/>
      <c r="CB5" s="611"/>
      <c r="CC5" s="611"/>
      <c r="CD5" s="611"/>
      <c r="CE5" s="611"/>
      <c r="CF5" s="611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  <c r="ALN5" s="147"/>
      <c r="ALO5" s="147"/>
      <c r="ALP5" s="147"/>
      <c r="ALQ5" s="147"/>
      <c r="ALR5" s="147"/>
      <c r="ALS5" s="147"/>
      <c r="ALT5" s="147"/>
      <c r="ALU5" s="147"/>
      <c r="ALV5" s="147"/>
      <c r="ALW5" s="147"/>
      <c r="ALX5" s="147"/>
      <c r="ALY5" s="147"/>
      <c r="ALZ5" s="147"/>
      <c r="AMA5" s="147"/>
      <c r="AMB5" s="147"/>
      <c r="AMC5" s="147"/>
    </row>
    <row r="6" spans="1:1017" s="150" customFormat="1" ht="21.75">
      <c r="A6" s="170" t="s">
        <v>1</v>
      </c>
      <c r="B6" s="683" t="s">
        <v>2</v>
      </c>
      <c r="C6" s="684"/>
      <c r="D6" s="171" t="s">
        <v>3</v>
      </c>
      <c r="E6" s="683" t="s">
        <v>120</v>
      </c>
      <c r="F6" s="684"/>
      <c r="G6" s="183" t="s">
        <v>3</v>
      </c>
      <c r="H6" s="686" t="s">
        <v>5</v>
      </c>
      <c r="I6" s="691"/>
      <c r="J6" s="183" t="s">
        <v>3</v>
      </c>
      <c r="K6" s="686" t="s">
        <v>6</v>
      </c>
      <c r="L6" s="691"/>
      <c r="M6" s="183" t="s">
        <v>3</v>
      </c>
      <c r="N6" s="686" t="s">
        <v>6</v>
      </c>
      <c r="O6" s="691"/>
      <c r="P6" s="183" t="s">
        <v>3</v>
      </c>
      <c r="Q6" s="352" t="s">
        <v>97</v>
      </c>
      <c r="R6" s="170" t="s">
        <v>1</v>
      </c>
      <c r="S6" s="686" t="s">
        <v>121</v>
      </c>
      <c r="T6" s="691"/>
      <c r="U6" s="183" t="s">
        <v>3</v>
      </c>
      <c r="V6" s="171" t="s">
        <v>1</v>
      </c>
      <c r="W6" s="721" t="s">
        <v>126</v>
      </c>
      <c r="X6" s="722"/>
      <c r="Y6" s="674" t="s">
        <v>78</v>
      </c>
      <c r="Z6" s="675"/>
      <c r="AA6" s="183" t="s">
        <v>3</v>
      </c>
      <c r="AB6" s="686" t="s">
        <v>11</v>
      </c>
      <c r="AC6" s="691"/>
      <c r="AD6" s="183" t="s">
        <v>3</v>
      </c>
      <c r="AE6" s="686" t="s">
        <v>12</v>
      </c>
      <c r="AF6" s="691"/>
      <c r="AG6" s="674" t="s">
        <v>14</v>
      </c>
      <c r="AH6" s="675"/>
      <c r="AI6" s="721" t="s">
        <v>112</v>
      </c>
      <c r="AJ6" s="729"/>
      <c r="AK6" s="170" t="s">
        <v>1</v>
      </c>
      <c r="AL6" s="674" t="s">
        <v>124</v>
      </c>
      <c r="AM6" s="675"/>
      <c r="AN6" s="354" t="s">
        <v>16</v>
      </c>
      <c r="AO6" s="352" t="s">
        <v>16</v>
      </c>
      <c r="AP6" s="171" t="s">
        <v>3</v>
      </c>
      <c r="AQ6" s="186" t="s">
        <v>17</v>
      </c>
      <c r="AR6" s="692" t="s">
        <v>1</v>
      </c>
      <c r="AS6" s="678" t="s">
        <v>18</v>
      </c>
      <c r="AT6" s="694"/>
      <c r="AU6" s="679"/>
      <c r="AV6" s="669" t="s">
        <v>19</v>
      </c>
      <c r="AW6" s="670"/>
      <c r="AX6" s="655" t="s">
        <v>21</v>
      </c>
      <c r="AY6" s="673"/>
      <c r="AZ6" s="656"/>
      <c r="BA6" s="674" t="s">
        <v>22</v>
      </c>
      <c r="BB6" s="675"/>
      <c r="BC6" s="678" t="s">
        <v>23</v>
      </c>
      <c r="BD6" s="679"/>
      <c r="BE6" s="170" t="s">
        <v>1</v>
      </c>
      <c r="BF6" s="674" t="s">
        <v>24</v>
      </c>
      <c r="BG6" s="675"/>
      <c r="BH6" s="655" t="s">
        <v>79</v>
      </c>
      <c r="BI6" s="656"/>
      <c r="BJ6" s="272"/>
      <c r="BK6" s="655" t="s">
        <v>83</v>
      </c>
      <c r="BL6" s="656"/>
      <c r="BM6" s="655" t="s">
        <v>86</v>
      </c>
      <c r="BN6" s="656"/>
      <c r="BO6" s="655" t="s">
        <v>87</v>
      </c>
      <c r="BP6" s="656"/>
      <c r="BQ6" s="655" t="s">
        <v>88</v>
      </c>
      <c r="BR6" s="656"/>
      <c r="BS6" s="717" t="s">
        <v>34</v>
      </c>
      <c r="BT6" s="718"/>
      <c r="BU6" s="736" t="s">
        <v>119</v>
      </c>
      <c r="BV6" s="718"/>
      <c r="BW6" s="725" t="s">
        <v>113</v>
      </c>
      <c r="BX6" s="726"/>
      <c r="BY6" s="170" t="s">
        <v>1</v>
      </c>
      <c r="BZ6" s="725" t="s">
        <v>114</v>
      </c>
      <c r="CA6" s="718"/>
      <c r="CB6" s="655" t="s">
        <v>36</v>
      </c>
      <c r="CC6" s="656"/>
      <c r="CD6" s="289" t="s">
        <v>16</v>
      </c>
      <c r="CE6" s="290" t="s">
        <v>16</v>
      </c>
      <c r="CF6" s="284" t="s">
        <v>37</v>
      </c>
      <c r="CG6" s="610"/>
      <c r="CH6" s="149"/>
      <c r="CI6" s="149"/>
      <c r="CJ6" s="149"/>
      <c r="CK6" s="149"/>
      <c r="CL6" s="149"/>
      <c r="CM6" s="149"/>
      <c r="CN6" s="149"/>
      <c r="CO6" s="149"/>
      <c r="CP6" s="147"/>
      <c r="CQ6" s="147"/>
      <c r="CR6" s="147"/>
      <c r="CS6" s="147"/>
      <c r="CT6" s="147"/>
      <c r="CU6" s="147"/>
      <c r="CV6" s="147"/>
      <c r="CW6" s="147"/>
      <c r="CX6" s="147"/>
    </row>
    <row r="7" spans="1:1017" s="150" customFormat="1" ht="12" thickBot="1">
      <c r="A7" s="173"/>
      <c r="B7" s="659" t="s">
        <v>38</v>
      </c>
      <c r="C7" s="660"/>
      <c r="D7" s="151" t="s">
        <v>39</v>
      </c>
      <c r="E7" s="659" t="s">
        <v>40</v>
      </c>
      <c r="F7" s="660"/>
      <c r="G7" s="184" t="s">
        <v>39</v>
      </c>
      <c r="H7" s="662" t="s">
        <v>38</v>
      </c>
      <c r="I7" s="715"/>
      <c r="J7" s="184" t="s">
        <v>39</v>
      </c>
      <c r="K7" s="664" t="s">
        <v>81</v>
      </c>
      <c r="L7" s="716"/>
      <c r="M7" s="184" t="s">
        <v>39</v>
      </c>
      <c r="N7" s="664" t="s">
        <v>80</v>
      </c>
      <c r="O7" s="716"/>
      <c r="P7" s="184" t="s">
        <v>39</v>
      </c>
      <c r="Q7" s="184" t="s">
        <v>98</v>
      </c>
      <c r="R7" s="173"/>
      <c r="S7" s="711" t="s">
        <v>123</v>
      </c>
      <c r="T7" s="712"/>
      <c r="U7" s="254" t="s">
        <v>39</v>
      </c>
      <c r="V7" s="152"/>
      <c r="W7" s="723"/>
      <c r="X7" s="724"/>
      <c r="Y7" s="701"/>
      <c r="Z7" s="702"/>
      <c r="AA7" s="254" t="s">
        <v>39</v>
      </c>
      <c r="AB7" s="713"/>
      <c r="AC7" s="714"/>
      <c r="AD7" s="254" t="s">
        <v>39</v>
      </c>
      <c r="AE7" s="667"/>
      <c r="AF7" s="696"/>
      <c r="AG7" s="676"/>
      <c r="AH7" s="677"/>
      <c r="AI7" s="730"/>
      <c r="AJ7" s="731"/>
      <c r="AK7" s="601"/>
      <c r="AL7" s="676"/>
      <c r="AM7" s="677"/>
      <c r="AN7" s="358" t="s">
        <v>47</v>
      </c>
      <c r="AO7" s="254" t="s">
        <v>47</v>
      </c>
      <c r="AP7" s="359" t="s">
        <v>39</v>
      </c>
      <c r="AQ7" s="161" t="s">
        <v>48</v>
      </c>
      <c r="AR7" s="693"/>
      <c r="AS7" s="705"/>
      <c r="AT7" s="706"/>
      <c r="AU7" s="707"/>
      <c r="AV7" s="708"/>
      <c r="AW7" s="709"/>
      <c r="AX7" s="703"/>
      <c r="AY7" s="710"/>
      <c r="AZ7" s="704"/>
      <c r="BA7" s="701"/>
      <c r="BB7" s="702"/>
      <c r="BC7" s="705"/>
      <c r="BD7" s="707"/>
      <c r="BE7" s="173"/>
      <c r="BF7" s="701"/>
      <c r="BG7" s="702"/>
      <c r="BH7" s="703"/>
      <c r="BI7" s="704"/>
      <c r="BJ7" s="273"/>
      <c r="BK7" s="703"/>
      <c r="BL7" s="704"/>
      <c r="BM7" s="703"/>
      <c r="BN7" s="704"/>
      <c r="BO7" s="703"/>
      <c r="BP7" s="704"/>
      <c r="BQ7" s="703"/>
      <c r="BR7" s="704"/>
      <c r="BS7" s="719"/>
      <c r="BT7" s="720"/>
      <c r="BU7" s="719"/>
      <c r="BV7" s="720"/>
      <c r="BW7" s="727"/>
      <c r="BX7" s="728"/>
      <c r="BY7" s="173"/>
      <c r="BZ7" s="719"/>
      <c r="CA7" s="720"/>
      <c r="CB7" s="703"/>
      <c r="CC7" s="704"/>
      <c r="CD7" s="275" t="s">
        <v>49</v>
      </c>
      <c r="CE7" s="281" t="s">
        <v>49</v>
      </c>
      <c r="CF7" s="383" t="s">
        <v>3</v>
      </c>
      <c r="CG7" s="612" t="s">
        <v>50</v>
      </c>
      <c r="CH7" s="149"/>
      <c r="CI7" s="149"/>
      <c r="CJ7" s="149"/>
      <c r="CK7" s="149"/>
      <c r="CL7" s="149"/>
      <c r="CM7" s="149"/>
      <c r="CN7" s="149"/>
      <c r="CO7" s="149"/>
      <c r="CP7" s="147"/>
      <c r="CQ7" s="147"/>
      <c r="CR7" s="147"/>
      <c r="CS7" s="147"/>
      <c r="CT7" s="147"/>
      <c r="CU7" s="147"/>
      <c r="CV7" s="147"/>
      <c r="CW7" s="147"/>
      <c r="CX7" s="147"/>
    </row>
    <row r="8" spans="1:1017" s="150" customFormat="1" ht="12" thickBot="1">
      <c r="A8" s="175"/>
      <c r="B8" s="607" t="s">
        <v>51</v>
      </c>
      <c r="C8" s="608" t="s">
        <v>52</v>
      </c>
      <c r="D8" s="156" t="s">
        <v>53</v>
      </c>
      <c r="E8" s="607" t="s">
        <v>54</v>
      </c>
      <c r="F8" s="608" t="s">
        <v>52</v>
      </c>
      <c r="G8" s="185" t="s">
        <v>53</v>
      </c>
      <c r="H8" s="214" t="s">
        <v>54</v>
      </c>
      <c r="I8" s="234" t="s">
        <v>52</v>
      </c>
      <c r="J8" s="185" t="s">
        <v>53</v>
      </c>
      <c r="K8" s="607" t="s">
        <v>54</v>
      </c>
      <c r="L8" s="608" t="s">
        <v>52</v>
      </c>
      <c r="M8" s="185" t="s">
        <v>53</v>
      </c>
      <c r="N8" s="607" t="s">
        <v>54</v>
      </c>
      <c r="O8" s="608" t="s">
        <v>52</v>
      </c>
      <c r="P8" s="185" t="s">
        <v>53</v>
      </c>
      <c r="Q8" s="185" t="s">
        <v>52</v>
      </c>
      <c r="R8" s="175"/>
      <c r="S8" s="343" t="s">
        <v>54</v>
      </c>
      <c r="T8" s="345" t="s">
        <v>52</v>
      </c>
      <c r="U8" s="346" t="s">
        <v>53</v>
      </c>
      <c r="V8" s="160"/>
      <c r="W8" s="343" t="s">
        <v>54</v>
      </c>
      <c r="X8" s="345" t="s">
        <v>52</v>
      </c>
      <c r="Y8" s="343" t="s">
        <v>54</v>
      </c>
      <c r="Z8" s="345" t="s">
        <v>52</v>
      </c>
      <c r="AA8" s="346" t="s">
        <v>55</v>
      </c>
      <c r="AB8" s="343" t="s">
        <v>54</v>
      </c>
      <c r="AC8" s="345" t="s">
        <v>52</v>
      </c>
      <c r="AD8" s="346" t="s">
        <v>55</v>
      </c>
      <c r="AE8" s="233" t="s">
        <v>56</v>
      </c>
      <c r="AF8" s="234" t="s">
        <v>52</v>
      </c>
      <c r="AG8" s="233" t="s">
        <v>56</v>
      </c>
      <c r="AH8" s="234" t="s">
        <v>52</v>
      </c>
      <c r="AI8" s="530" t="s">
        <v>56</v>
      </c>
      <c r="AJ8" s="531" t="s">
        <v>52</v>
      </c>
      <c r="AK8" s="602"/>
      <c r="AL8" s="600" t="s">
        <v>56</v>
      </c>
      <c r="AM8" s="234" t="s">
        <v>52</v>
      </c>
      <c r="AN8" s="360" t="s">
        <v>57</v>
      </c>
      <c r="AO8" s="361" t="s">
        <v>52</v>
      </c>
      <c r="AP8" s="362" t="s">
        <v>53</v>
      </c>
      <c r="AQ8" s="344" t="s">
        <v>58</v>
      </c>
      <c r="AR8" s="357"/>
      <c r="AS8" s="370" t="s">
        <v>56</v>
      </c>
      <c r="AT8" s="371" t="s">
        <v>52</v>
      </c>
      <c r="AU8" s="346" t="s">
        <v>3</v>
      </c>
      <c r="AV8" s="372" t="s">
        <v>56</v>
      </c>
      <c r="AW8" s="373" t="s">
        <v>52</v>
      </c>
      <c r="AX8" s="370" t="s">
        <v>56</v>
      </c>
      <c r="AY8" s="371" t="s">
        <v>52</v>
      </c>
      <c r="AZ8" s="344" t="s">
        <v>3</v>
      </c>
      <c r="BA8" s="370" t="s">
        <v>56</v>
      </c>
      <c r="BB8" s="344" t="s">
        <v>52</v>
      </c>
      <c r="BC8" s="370" t="s">
        <v>56</v>
      </c>
      <c r="BD8" s="344" t="s">
        <v>52</v>
      </c>
      <c r="BE8" s="175"/>
      <c r="BF8" s="370" t="s">
        <v>56</v>
      </c>
      <c r="BG8" s="346" t="s">
        <v>52</v>
      </c>
      <c r="BH8" s="379" t="s">
        <v>56</v>
      </c>
      <c r="BI8" s="380" t="s">
        <v>52</v>
      </c>
      <c r="BJ8" s="381"/>
      <c r="BK8" s="379" t="s">
        <v>56</v>
      </c>
      <c r="BL8" s="380" t="s">
        <v>52</v>
      </c>
      <c r="BM8" s="382" t="s">
        <v>56</v>
      </c>
      <c r="BN8" s="388" t="s">
        <v>52</v>
      </c>
      <c r="BO8" s="379" t="s">
        <v>56</v>
      </c>
      <c r="BP8" s="380" t="s">
        <v>52</v>
      </c>
      <c r="BQ8" s="379" t="s">
        <v>56</v>
      </c>
      <c r="BR8" s="433" t="s">
        <v>52</v>
      </c>
      <c r="BS8" s="440" t="s">
        <v>56</v>
      </c>
      <c r="BT8" s="388" t="s">
        <v>52</v>
      </c>
      <c r="BU8" s="381" t="s">
        <v>56</v>
      </c>
      <c r="BV8" s="381" t="s">
        <v>52</v>
      </c>
      <c r="BW8" s="440" t="s">
        <v>56</v>
      </c>
      <c r="BX8" s="388" t="s">
        <v>52</v>
      </c>
      <c r="BY8" s="175"/>
      <c r="BZ8" s="545" t="s">
        <v>56</v>
      </c>
      <c r="CA8" s="546" t="s">
        <v>52</v>
      </c>
      <c r="CB8" s="435" t="s">
        <v>56</v>
      </c>
      <c r="CC8" s="388" t="s">
        <v>52</v>
      </c>
      <c r="CD8" s="379" t="s">
        <v>56</v>
      </c>
      <c r="CE8" s="388" t="s">
        <v>52</v>
      </c>
      <c r="CF8" s="389"/>
      <c r="CG8" s="390"/>
      <c r="CP8" s="147"/>
      <c r="CQ8" s="147"/>
      <c r="CR8" s="147"/>
      <c r="CS8" s="147"/>
      <c r="CT8" s="147"/>
      <c r="CU8" s="147"/>
      <c r="CV8" s="147"/>
      <c r="CW8" s="147"/>
      <c r="CX8" s="147"/>
    </row>
    <row r="9" spans="1:1017">
      <c r="A9" s="173" t="s">
        <v>59</v>
      </c>
      <c r="B9" s="197">
        <v>6612</v>
      </c>
      <c r="C9" s="198">
        <v>2537.1422299999999</v>
      </c>
      <c r="D9" s="52">
        <f t="shared" ref="D9:D23" si="0">C9/B9*100</f>
        <v>38.371782062915912</v>
      </c>
      <c r="E9" s="207">
        <v>150</v>
      </c>
      <c r="F9" s="198">
        <v>21.52009</v>
      </c>
      <c r="G9" s="229">
        <f t="shared" ref="G9:G22" si="1">F9/E9*100</f>
        <v>14.346726666666667</v>
      </c>
      <c r="H9" s="207">
        <v>486</v>
      </c>
      <c r="I9" s="198">
        <v>20.36065</v>
      </c>
      <c r="J9" s="229">
        <f t="shared" ref="J9:J23" si="2">I9/H9*100</f>
        <v>4.1894341563786002</v>
      </c>
      <c r="K9" s="207">
        <v>550</v>
      </c>
      <c r="L9" s="198">
        <v>59.46801</v>
      </c>
      <c r="M9" s="229">
        <f t="shared" ref="M9:M23" si="3">L9/K9*100</f>
        <v>10.812365454545454</v>
      </c>
      <c r="N9" s="207">
        <v>346</v>
      </c>
      <c r="O9" s="198">
        <v>246.08032</v>
      </c>
      <c r="P9" s="229">
        <f t="shared" ref="P9:P23" si="4">O9/N9*100</f>
        <v>71.121479768786116</v>
      </c>
      <c r="Q9" s="571">
        <f>L9+O9</f>
        <v>305.54833000000002</v>
      </c>
      <c r="R9" s="173" t="s">
        <v>59</v>
      </c>
      <c r="S9" s="207"/>
      <c r="T9" s="198">
        <v>136.39400000000001</v>
      </c>
      <c r="U9" s="229"/>
      <c r="V9" s="152" t="s">
        <v>60</v>
      </c>
      <c r="W9" s="207"/>
      <c r="X9" s="198"/>
      <c r="Y9" s="207"/>
      <c r="Z9" s="350"/>
      <c r="AA9" s="229"/>
      <c r="AB9" s="207">
        <v>1586.1256900000001</v>
      </c>
      <c r="AC9" s="198">
        <v>771.03687000000002</v>
      </c>
      <c r="AD9" s="229">
        <f>AC9/AB9*100</f>
        <v>48.611334830595929</v>
      </c>
      <c r="AE9" s="207">
        <v>50</v>
      </c>
      <c r="AF9" s="614">
        <v>50</v>
      </c>
      <c r="AG9" s="235"/>
      <c r="AH9" s="523"/>
      <c r="AI9" s="532"/>
      <c r="AJ9" s="533"/>
      <c r="AK9" s="218" t="s">
        <v>59</v>
      </c>
      <c r="AL9" s="526"/>
      <c r="AM9" s="240">
        <v>0.5</v>
      </c>
      <c r="AN9" s="355">
        <f>B9+E9+H9+K9+N9+S9+Y9+AB9+AE9+AG9</f>
        <v>9780.1256900000008</v>
      </c>
      <c r="AO9" s="353">
        <f>C9+F9+I9+L9+O9+T9+Z9+AC9+AF9+AH9+AM9</f>
        <v>3842.5021699999998</v>
      </c>
      <c r="AP9" s="245">
        <f>AO9/AN9*100</f>
        <v>39.288883310864684</v>
      </c>
      <c r="AQ9" s="56">
        <f>AO9-AN9</f>
        <v>-5937.623520000001</v>
      </c>
      <c r="AR9" s="154" t="s">
        <v>60</v>
      </c>
      <c r="AS9" s="364">
        <v>7420</v>
      </c>
      <c r="AT9" s="365">
        <v>3053</v>
      </c>
      <c r="AU9" s="366">
        <f>AT9/AS9*100</f>
        <v>41.145552560646905</v>
      </c>
      <c r="AV9" s="367"/>
      <c r="AW9" s="368"/>
      <c r="AX9" s="262"/>
      <c r="AY9" s="64"/>
      <c r="AZ9" s="187"/>
      <c r="BA9" s="374">
        <v>573</v>
      </c>
      <c r="BB9" s="375">
        <v>143</v>
      </c>
      <c r="BC9" s="609"/>
      <c r="BD9" s="613"/>
      <c r="BE9" s="173" t="s">
        <v>59</v>
      </c>
      <c r="BF9" s="207">
        <v>381</v>
      </c>
      <c r="BG9" s="376">
        <v>98.043999999999997</v>
      </c>
      <c r="BH9" s="377"/>
      <c r="BI9" s="378"/>
      <c r="BJ9" s="77"/>
      <c r="BK9" s="377"/>
      <c r="BL9" s="378"/>
      <c r="BM9" s="377"/>
      <c r="BN9" s="378"/>
      <c r="BO9" s="377"/>
      <c r="BP9" s="378"/>
      <c r="BQ9" s="377">
        <v>11708.9</v>
      </c>
      <c r="BR9" s="429">
        <v>2772.4</v>
      </c>
      <c r="BS9" s="438">
        <v>1379.2</v>
      </c>
      <c r="BT9" s="542"/>
      <c r="BU9" s="542">
        <v>105</v>
      </c>
      <c r="BV9" s="542">
        <v>105</v>
      </c>
      <c r="BW9" s="549">
        <v>884</v>
      </c>
      <c r="BX9" s="542"/>
      <c r="BY9" s="173" t="s">
        <v>59</v>
      </c>
      <c r="BZ9" s="550"/>
      <c r="CA9" s="551"/>
      <c r="CB9" s="432">
        <f>AS9+AX9+BA9+BC9+BF9+BH9+BM9+BO9+BQ9+BS9+BK9+BW9+BZ9+BU9</f>
        <v>22451.100000000002</v>
      </c>
      <c r="CC9" s="385">
        <f t="shared" ref="CC9:CC22" si="5">AT9+AY9+BB9+BD9+BG9+BI9+BL9+BN9+BP9+BR9+BT9+CA9+BX9+BV9</f>
        <v>6171.4439999999995</v>
      </c>
      <c r="CD9" s="292">
        <f t="shared" ref="CD9:CE22" si="6">AN9+CB9</f>
        <v>32231.225690000003</v>
      </c>
      <c r="CE9" s="293">
        <f t="shared" si="6"/>
        <v>10013.946169999999</v>
      </c>
      <c r="CF9" s="386">
        <f>CE9/CD9*100</f>
        <v>31.069082715979079</v>
      </c>
      <c r="CG9" s="387">
        <f t="shared" ref="CG9:CG22" si="7">CE9-CD9</f>
        <v>-22217.279520000004</v>
      </c>
      <c r="CH9" s="86"/>
      <c r="CI9" s="86"/>
      <c r="CJ9" s="86"/>
      <c r="CK9" s="86"/>
      <c r="CL9" s="86"/>
      <c r="CM9" s="86"/>
      <c r="CN9" s="86"/>
      <c r="CO9" s="86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  <c r="ALQ9" s="147"/>
      <c r="ALR9" s="147"/>
      <c r="ALS9" s="147"/>
      <c r="ALT9" s="147"/>
      <c r="ALU9" s="147"/>
      <c r="ALV9" s="147"/>
      <c r="ALW9" s="147"/>
      <c r="ALX9" s="147"/>
      <c r="ALY9" s="147"/>
      <c r="ALZ9" s="147"/>
      <c r="AMA9" s="147"/>
      <c r="AMB9" s="147"/>
      <c r="AMC9" s="147"/>
    </row>
    <row r="10" spans="1:1017">
      <c r="A10" s="175" t="s">
        <v>61</v>
      </c>
      <c r="B10" s="199">
        <v>170</v>
      </c>
      <c r="C10" s="200">
        <v>20.52834</v>
      </c>
      <c r="D10" s="52">
        <f t="shared" si="0"/>
        <v>12.075494117647059</v>
      </c>
      <c r="E10" s="208">
        <v>202</v>
      </c>
      <c r="F10" s="200">
        <v>32.831499999999998</v>
      </c>
      <c r="G10" s="229">
        <f t="shared" si="1"/>
        <v>16.253217821782179</v>
      </c>
      <c r="H10" s="208">
        <v>17</v>
      </c>
      <c r="I10" s="347">
        <v>0.43841000000000002</v>
      </c>
      <c r="J10" s="229">
        <f t="shared" si="2"/>
        <v>2.5788823529411768</v>
      </c>
      <c r="K10" s="208">
        <v>363</v>
      </c>
      <c r="L10" s="200">
        <v>20.607520000000001</v>
      </c>
      <c r="M10" s="229">
        <f t="shared" si="3"/>
        <v>5.6770027548209363</v>
      </c>
      <c r="N10" s="208">
        <v>5</v>
      </c>
      <c r="O10" s="200"/>
      <c r="P10" s="229"/>
      <c r="Q10" s="229">
        <f t="shared" ref="Q10:Q23" si="8">L10+O10</f>
        <v>20.607520000000001</v>
      </c>
      <c r="R10" s="175" t="s">
        <v>61</v>
      </c>
      <c r="S10" s="208"/>
      <c r="T10" s="200"/>
      <c r="U10" s="230"/>
      <c r="V10" s="160" t="s">
        <v>61</v>
      </c>
      <c r="W10" s="208"/>
      <c r="X10" s="200"/>
      <c r="Y10" s="208"/>
      <c r="Z10" s="268"/>
      <c r="AA10" s="229" t="e">
        <f>Z10/Y10*100</f>
        <v>#DIV/0!</v>
      </c>
      <c r="AB10" s="208">
        <v>457.44063999999997</v>
      </c>
      <c r="AC10" s="200">
        <v>218.6172</v>
      </c>
      <c r="AD10" s="229">
        <f t="shared" ref="AD10:AD23" si="9">AC10/AB10*100</f>
        <v>47.79138119429004</v>
      </c>
      <c r="AE10" s="235"/>
      <c r="AF10" s="236"/>
      <c r="AG10" s="241"/>
      <c r="AH10" s="524"/>
      <c r="AI10" s="534"/>
      <c r="AJ10" s="535"/>
      <c r="AK10" s="219" t="s">
        <v>61</v>
      </c>
      <c r="AL10" s="527"/>
      <c r="AM10" s="236"/>
      <c r="AN10" s="355">
        <f>B10+E10+H10+K10+N10+S10+Y10+AB10+AE10+AG10</f>
        <v>1214.44064</v>
      </c>
      <c r="AO10" s="353">
        <f>C10+F10+I10+L10+O10+T10+Z10+AC10+AF10+AH10+AJ10</f>
        <v>293.02296999999999</v>
      </c>
      <c r="AP10" s="245">
        <f t="shared" ref="AP10:AP23" si="10">AO10/AN10*100</f>
        <v>24.128224990889631</v>
      </c>
      <c r="AQ10" s="56">
        <f t="shared" ref="AQ10:AQ23" si="11">AO10-AN10</f>
        <v>-921.41767000000004</v>
      </c>
      <c r="AR10" s="154" t="s">
        <v>61</v>
      </c>
      <c r="AS10" s="255">
        <v>1196</v>
      </c>
      <c r="AT10" s="58">
        <v>462</v>
      </c>
      <c r="AU10" s="256">
        <f t="shared" ref="AU10:AU22" si="12">AT10/AS10*100</f>
        <v>38.628762541806019</v>
      </c>
      <c r="AV10" s="59"/>
      <c r="AW10" s="260"/>
      <c r="AX10" s="263"/>
      <c r="AY10" s="97"/>
      <c r="AZ10" s="187"/>
      <c r="BA10" s="266">
        <v>16</v>
      </c>
      <c r="BB10" s="267"/>
      <c r="BC10" s="208">
        <v>2.7</v>
      </c>
      <c r="BD10" s="268">
        <v>2.7</v>
      </c>
      <c r="BE10" s="175" t="s">
        <v>61</v>
      </c>
      <c r="BF10" s="208">
        <v>76.2</v>
      </c>
      <c r="BG10" s="271">
        <v>16.234000000000002</v>
      </c>
      <c r="BH10" s="279"/>
      <c r="BI10" s="280"/>
      <c r="BJ10" s="75"/>
      <c r="BK10" s="279"/>
      <c r="BL10" s="280"/>
      <c r="BM10" s="279"/>
      <c r="BN10" s="280"/>
      <c r="BO10" s="279"/>
      <c r="BP10" s="280"/>
      <c r="BQ10" s="279"/>
      <c r="BR10" s="430"/>
      <c r="BS10" s="436"/>
      <c r="BT10" s="543"/>
      <c r="BU10" s="605">
        <v>104.8</v>
      </c>
      <c r="BV10" s="605">
        <v>104.8</v>
      </c>
      <c r="BW10" s="547">
        <v>38</v>
      </c>
      <c r="BX10" s="543"/>
      <c r="BY10" s="175" t="s">
        <v>61</v>
      </c>
      <c r="BZ10" s="436"/>
      <c r="CA10" s="437"/>
      <c r="CB10" s="432">
        <f t="shared" ref="CB10:CB22" si="13">AS10+AX10+BA10+BC10+BF10+BH10+BM10+BO10+BQ10+BS10+BK10+BW10+BZ10+BU10</f>
        <v>1433.7</v>
      </c>
      <c r="CC10" s="385">
        <f t="shared" si="5"/>
        <v>585.73399999999992</v>
      </c>
      <c r="CD10" s="292">
        <f t="shared" si="6"/>
        <v>2648.1406400000001</v>
      </c>
      <c r="CE10" s="293">
        <f t="shared" si="6"/>
        <v>878.75696999999991</v>
      </c>
      <c r="CF10" s="386">
        <f t="shared" ref="CF10:CF22" si="14">CE10/CD10*100</f>
        <v>33.18392372090932</v>
      </c>
      <c r="CG10" s="193">
        <f t="shared" si="7"/>
        <v>-1769.3836700000002</v>
      </c>
      <c r="CH10" s="86"/>
      <c r="CI10" s="86"/>
      <c r="CJ10" s="86"/>
      <c r="CK10" s="86"/>
      <c r="CL10" s="86"/>
      <c r="CM10" s="86"/>
      <c r="CN10" s="86"/>
      <c r="CO10" s="86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  <c r="ALQ10" s="147"/>
      <c r="ALR10" s="147"/>
      <c r="ALS10" s="147"/>
      <c r="ALT10" s="147"/>
      <c r="ALU10" s="147"/>
      <c r="ALV10" s="147"/>
      <c r="ALW10" s="147"/>
      <c r="ALX10" s="147"/>
      <c r="ALY10" s="147"/>
      <c r="ALZ10" s="147"/>
      <c r="AMA10" s="147"/>
      <c r="AMB10" s="147"/>
      <c r="AMC10" s="147"/>
    </row>
    <row r="11" spans="1:1017">
      <c r="A11" s="175" t="s">
        <v>62</v>
      </c>
      <c r="B11" s="460">
        <v>271.89299999999997</v>
      </c>
      <c r="C11" s="200">
        <v>152.05586</v>
      </c>
      <c r="D11" s="52">
        <f t="shared" si="0"/>
        <v>55.924889570529587</v>
      </c>
      <c r="E11" s="208">
        <v>3</v>
      </c>
      <c r="F11" s="200">
        <v>1.1350800000000001</v>
      </c>
      <c r="G11" s="229">
        <f t="shared" si="1"/>
        <v>37.836000000000006</v>
      </c>
      <c r="H11" s="208">
        <v>61</v>
      </c>
      <c r="I11" s="200">
        <v>3.4817</v>
      </c>
      <c r="J11" s="229">
        <f t="shared" si="2"/>
        <v>5.7077049180327872</v>
      </c>
      <c r="K11" s="208">
        <v>498</v>
      </c>
      <c r="L11" s="200">
        <v>22.101330000000001</v>
      </c>
      <c r="M11" s="229">
        <f t="shared" si="3"/>
        <v>4.4380180722891573</v>
      </c>
      <c r="N11" s="208">
        <v>40</v>
      </c>
      <c r="O11" s="200"/>
      <c r="P11" s="229">
        <f t="shared" si="4"/>
        <v>0</v>
      </c>
      <c r="Q11" s="229">
        <f t="shared" si="8"/>
        <v>22.101330000000001</v>
      </c>
      <c r="R11" s="175" t="s">
        <v>62</v>
      </c>
      <c r="S11" s="208">
        <v>260</v>
      </c>
      <c r="T11" s="200">
        <v>92.171000000000006</v>
      </c>
      <c r="U11" s="229"/>
      <c r="V11" s="160" t="s">
        <v>62</v>
      </c>
      <c r="W11" s="208"/>
      <c r="X11" s="200"/>
      <c r="Y11" s="208">
        <v>5</v>
      </c>
      <c r="Z11" s="268">
        <v>1.4</v>
      </c>
      <c r="AA11" s="229">
        <f t="shared" ref="AA11:AA22" si="15">Z11/Y11*100</f>
        <v>27.999999999999996</v>
      </c>
      <c r="AB11" s="208">
        <v>561.85644000000002</v>
      </c>
      <c r="AC11" s="200">
        <v>138.69264000000001</v>
      </c>
      <c r="AD11" s="229">
        <f t="shared" si="9"/>
        <v>24.684711276069027</v>
      </c>
      <c r="AE11" s="223"/>
      <c r="AF11" s="236"/>
      <c r="AG11" s="241"/>
      <c r="AH11" s="524"/>
      <c r="AI11" s="534"/>
      <c r="AJ11" s="535"/>
      <c r="AK11" s="219" t="s">
        <v>62</v>
      </c>
      <c r="AL11" s="527"/>
      <c r="AM11" s="236"/>
      <c r="AN11" s="355">
        <f>B11+E11+H11+K11+N11+S11+Y11+AB11+AE11+AG11+W11</f>
        <v>1700.74944</v>
      </c>
      <c r="AO11" s="353">
        <f>C11+F11+I11+L11+O11+T11+Z11+AC11+AF11+AH11+X11+AJ11+AM11</f>
        <v>411.03760999999997</v>
      </c>
      <c r="AP11" s="245">
        <f t="shared" si="10"/>
        <v>24.16802853687842</v>
      </c>
      <c r="AQ11" s="56">
        <f t="shared" si="11"/>
        <v>-1289.7118300000002</v>
      </c>
      <c r="AR11" s="154" t="s">
        <v>62</v>
      </c>
      <c r="AS11" s="255">
        <v>1381</v>
      </c>
      <c r="AT11" s="58">
        <v>574</v>
      </c>
      <c r="AU11" s="256">
        <f t="shared" si="12"/>
        <v>41.564083997103545</v>
      </c>
      <c r="AV11" s="59"/>
      <c r="AW11" s="260"/>
      <c r="AX11" s="263"/>
      <c r="AY11" s="97"/>
      <c r="AZ11" s="187"/>
      <c r="BA11" s="266">
        <v>24</v>
      </c>
      <c r="BB11" s="267"/>
      <c r="BC11" s="208">
        <v>5.7</v>
      </c>
      <c r="BD11" s="268">
        <v>5.7</v>
      </c>
      <c r="BE11" s="175" t="s">
        <v>62</v>
      </c>
      <c r="BF11" s="208">
        <v>76.2</v>
      </c>
      <c r="BG11" s="271">
        <v>19.05</v>
      </c>
      <c r="BH11" s="279"/>
      <c r="BI11" s="280"/>
      <c r="BJ11" s="75"/>
      <c r="BK11" s="279">
        <v>9</v>
      </c>
      <c r="BL11" s="280"/>
      <c r="BM11" s="279"/>
      <c r="BN11" s="280"/>
      <c r="BO11" s="279"/>
      <c r="BP11" s="280"/>
      <c r="BQ11" s="279"/>
      <c r="BR11" s="430"/>
      <c r="BS11" s="436"/>
      <c r="BT11" s="543"/>
      <c r="BU11" s="605">
        <v>105</v>
      </c>
      <c r="BV11" s="605">
        <v>105</v>
      </c>
      <c r="BW11" s="547">
        <v>142.5</v>
      </c>
      <c r="BX11" s="543"/>
      <c r="BY11" s="175" t="s">
        <v>62</v>
      </c>
      <c r="BZ11" s="436"/>
      <c r="CA11" s="437"/>
      <c r="CB11" s="432">
        <f t="shared" si="13"/>
        <v>1743.4</v>
      </c>
      <c r="CC11" s="385">
        <f t="shared" si="5"/>
        <v>703.75</v>
      </c>
      <c r="CD11" s="292">
        <f t="shared" si="6"/>
        <v>3444.1494400000001</v>
      </c>
      <c r="CE11" s="293">
        <f t="shared" si="6"/>
        <v>1114.7876099999999</v>
      </c>
      <c r="CF11" s="386">
        <f t="shared" si="14"/>
        <v>32.367573748484027</v>
      </c>
      <c r="CG11" s="193">
        <f t="shared" si="7"/>
        <v>-2329.3618300000003</v>
      </c>
      <c r="CH11" s="86"/>
      <c r="CI11" s="86"/>
      <c r="CJ11" s="86"/>
      <c r="CK11" s="86"/>
      <c r="CL11" s="86"/>
      <c r="CM11" s="86"/>
      <c r="CN11" s="86"/>
      <c r="CO11" s="86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  <c r="ALQ11" s="147"/>
      <c r="ALR11" s="147"/>
      <c r="ALS11" s="147"/>
      <c r="ALT11" s="147"/>
      <c r="ALU11" s="147"/>
      <c r="ALV11" s="147"/>
      <c r="ALW11" s="147"/>
      <c r="ALX11" s="147"/>
      <c r="ALY11" s="147"/>
      <c r="ALZ11" s="147"/>
      <c r="AMA11" s="147"/>
      <c r="AMB11" s="147"/>
      <c r="AMC11" s="147"/>
    </row>
    <row r="12" spans="1:1017">
      <c r="A12" s="175" t="s">
        <v>63</v>
      </c>
      <c r="B12" s="199">
        <v>1550</v>
      </c>
      <c r="C12" s="200">
        <v>743.73094000000003</v>
      </c>
      <c r="D12" s="52">
        <f t="shared" si="0"/>
        <v>47.982641290322583</v>
      </c>
      <c r="E12" s="208">
        <v>217</v>
      </c>
      <c r="F12" s="200">
        <v>123.745</v>
      </c>
      <c r="G12" s="229">
        <f t="shared" si="1"/>
        <v>57.025345622119815</v>
      </c>
      <c r="H12" s="208">
        <v>111</v>
      </c>
      <c r="I12" s="200">
        <v>10.618359999999999</v>
      </c>
      <c r="J12" s="229">
        <f t="shared" si="2"/>
        <v>9.5660900900900891</v>
      </c>
      <c r="K12" s="208">
        <v>462</v>
      </c>
      <c r="L12" s="200">
        <v>75.939880000000002</v>
      </c>
      <c r="M12" s="229">
        <f t="shared" si="3"/>
        <v>16.437203463203463</v>
      </c>
      <c r="N12" s="208">
        <v>256</v>
      </c>
      <c r="O12" s="200">
        <v>196.64196999999999</v>
      </c>
      <c r="P12" s="229">
        <f t="shared" si="4"/>
        <v>76.81326953125</v>
      </c>
      <c r="Q12" s="229">
        <f t="shared" si="8"/>
        <v>272.58184999999997</v>
      </c>
      <c r="R12" s="175" t="s">
        <v>63</v>
      </c>
      <c r="S12" s="208">
        <v>3838.43298</v>
      </c>
      <c r="T12" s="200"/>
      <c r="U12" s="229"/>
      <c r="V12" s="160" t="s">
        <v>63</v>
      </c>
      <c r="W12" s="208">
        <v>1732.93523</v>
      </c>
      <c r="X12" s="200">
        <v>2531.2855800000002</v>
      </c>
      <c r="Y12" s="208"/>
      <c r="Z12" s="268"/>
      <c r="AA12" s="229"/>
      <c r="AB12" s="208">
        <v>1526.4595099999999</v>
      </c>
      <c r="AC12" s="200">
        <v>531.26328000000001</v>
      </c>
      <c r="AD12" s="229">
        <f t="shared" si="9"/>
        <v>34.803627382163583</v>
      </c>
      <c r="AE12" s="224"/>
      <c r="AF12" s="236"/>
      <c r="AG12" s="241"/>
      <c r="AH12" s="524"/>
      <c r="AI12" s="534"/>
      <c r="AJ12" s="535"/>
      <c r="AK12" s="219" t="s">
        <v>63</v>
      </c>
      <c r="AL12" s="527"/>
      <c r="AM12" s="236"/>
      <c r="AN12" s="355">
        <f>B12+E12+H12+K12+N12+S12+Y12+AB12+AE12+AG12+W12</f>
        <v>9693.8277199999993</v>
      </c>
      <c r="AO12" s="353">
        <f>C12+F12+I12+L12+O12+T12+Z12+AC12+AF12+AH12+X12</f>
        <v>4213.2250100000001</v>
      </c>
      <c r="AP12" s="245">
        <f t="shared" si="10"/>
        <v>43.462965628194603</v>
      </c>
      <c r="AQ12" s="56">
        <f t="shared" si="11"/>
        <v>-5480.6027099999992</v>
      </c>
      <c r="AR12" s="154" t="s">
        <v>63</v>
      </c>
      <c r="AS12" s="255">
        <v>4436</v>
      </c>
      <c r="AT12" s="58">
        <v>1807</v>
      </c>
      <c r="AU12" s="256">
        <f t="shared" si="12"/>
        <v>40.734896302975656</v>
      </c>
      <c r="AV12" s="59"/>
      <c r="AW12" s="260"/>
      <c r="AX12" s="263">
        <v>44</v>
      </c>
      <c r="AY12" s="97"/>
      <c r="AZ12" s="187"/>
      <c r="BA12" s="266">
        <v>65</v>
      </c>
      <c r="BB12" s="267"/>
      <c r="BC12" s="208">
        <v>18.100000000000001</v>
      </c>
      <c r="BD12" s="268">
        <v>18.100000000000001</v>
      </c>
      <c r="BE12" s="175" t="s">
        <v>63</v>
      </c>
      <c r="BF12" s="208">
        <v>76.2</v>
      </c>
      <c r="BG12" s="271">
        <v>33.334000000000003</v>
      </c>
      <c r="BH12" s="279"/>
      <c r="BI12" s="280"/>
      <c r="BJ12" s="75"/>
      <c r="BK12" s="279"/>
      <c r="BL12" s="280"/>
      <c r="BM12" s="279"/>
      <c r="BN12" s="280"/>
      <c r="BO12" s="279"/>
      <c r="BP12" s="280"/>
      <c r="BQ12" s="279"/>
      <c r="BR12" s="430"/>
      <c r="BS12" s="436"/>
      <c r="BT12" s="543"/>
      <c r="BU12" s="605">
        <v>105</v>
      </c>
      <c r="BV12" s="605">
        <v>105</v>
      </c>
      <c r="BW12" s="547">
        <v>312.5</v>
      </c>
      <c r="BX12" s="543"/>
      <c r="BY12" s="175" t="s">
        <v>63</v>
      </c>
      <c r="BZ12" s="436"/>
      <c r="CA12" s="437"/>
      <c r="CB12" s="432">
        <f t="shared" si="13"/>
        <v>5056.8</v>
      </c>
      <c r="CC12" s="385">
        <f t="shared" si="5"/>
        <v>1963.434</v>
      </c>
      <c r="CD12" s="292">
        <f t="shared" si="6"/>
        <v>14750.62772</v>
      </c>
      <c r="CE12" s="293">
        <f t="shared" si="6"/>
        <v>6176.6590100000003</v>
      </c>
      <c r="CF12" s="386">
        <f t="shared" si="14"/>
        <v>41.873872266637342</v>
      </c>
      <c r="CG12" s="193">
        <f t="shared" si="7"/>
        <v>-8573.968710000001</v>
      </c>
      <c r="CH12" s="86"/>
      <c r="CI12" s="86"/>
      <c r="CJ12" s="86"/>
      <c r="CK12" s="86"/>
      <c r="CL12" s="86"/>
      <c r="CM12" s="86"/>
      <c r="CN12" s="86"/>
      <c r="CO12" s="86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  <c r="ALQ12" s="147"/>
      <c r="ALR12" s="147"/>
      <c r="ALS12" s="147"/>
      <c r="ALT12" s="147"/>
      <c r="ALU12" s="147"/>
      <c r="ALV12" s="147"/>
      <c r="ALW12" s="147"/>
      <c r="ALX12" s="147"/>
      <c r="ALY12" s="147"/>
      <c r="ALZ12" s="147"/>
      <c r="AMA12" s="147"/>
      <c r="AMB12" s="147"/>
      <c r="AMC12" s="147"/>
    </row>
    <row r="13" spans="1:1017">
      <c r="A13" s="175" t="s">
        <v>64</v>
      </c>
      <c r="B13" s="199">
        <v>107</v>
      </c>
      <c r="C13" s="200">
        <v>42.530380000000001</v>
      </c>
      <c r="D13" s="52">
        <f t="shared" si="0"/>
        <v>39.74801869158879</v>
      </c>
      <c r="E13" s="208">
        <v>270.7</v>
      </c>
      <c r="F13" s="200">
        <v>268.21571999999998</v>
      </c>
      <c r="G13" s="229">
        <f t="shared" si="1"/>
        <v>99.082275581824902</v>
      </c>
      <c r="H13" s="208">
        <v>26</v>
      </c>
      <c r="I13" s="200">
        <v>0.64253000000000005</v>
      </c>
      <c r="J13" s="229">
        <f t="shared" si="2"/>
        <v>2.4712692307692312</v>
      </c>
      <c r="K13" s="208">
        <v>363</v>
      </c>
      <c r="L13" s="200">
        <v>31.78866</v>
      </c>
      <c r="M13" s="229">
        <f t="shared" si="3"/>
        <v>8.7572066115702487</v>
      </c>
      <c r="N13" s="208">
        <v>124</v>
      </c>
      <c r="O13" s="200"/>
      <c r="P13" s="229"/>
      <c r="Q13" s="229">
        <f t="shared" si="8"/>
        <v>31.78866</v>
      </c>
      <c r="R13" s="175" t="s">
        <v>64</v>
      </c>
      <c r="S13" s="208"/>
      <c r="T13" s="200"/>
      <c r="U13" s="230"/>
      <c r="V13" s="160" t="s">
        <v>65</v>
      </c>
      <c r="W13" s="208"/>
      <c r="X13" s="200"/>
      <c r="Y13" s="231"/>
      <c r="Z13" s="268"/>
      <c r="AA13" s="229" t="e">
        <f t="shared" si="15"/>
        <v>#DIV/0!</v>
      </c>
      <c r="AB13" s="208">
        <v>740.85494000000006</v>
      </c>
      <c r="AC13" s="200">
        <v>145.74474000000001</v>
      </c>
      <c r="AD13" s="229">
        <f t="shared" si="9"/>
        <v>19.672507009266887</v>
      </c>
      <c r="AE13" s="224"/>
      <c r="AF13" s="236"/>
      <c r="AG13" s="241"/>
      <c r="AH13" s="524"/>
      <c r="AI13" s="534"/>
      <c r="AJ13" s="535"/>
      <c r="AK13" s="219" t="s">
        <v>64</v>
      </c>
      <c r="AL13" s="527"/>
      <c r="AM13" s="236"/>
      <c r="AN13" s="355">
        <f>B13+E13+H13+K13+N13+S13+Y13+AB13+AE13+AG13+W13</f>
        <v>1631.55494</v>
      </c>
      <c r="AO13" s="353">
        <f>C13+F13+I13+L13+O13+T13+Z13+AC13+AF13+AH13+X13</f>
        <v>488.92202999999995</v>
      </c>
      <c r="AP13" s="245">
        <f t="shared" si="10"/>
        <v>29.966629870275774</v>
      </c>
      <c r="AQ13" s="56">
        <f t="shared" si="11"/>
        <v>-1142.63291</v>
      </c>
      <c r="AR13" s="154" t="s">
        <v>65</v>
      </c>
      <c r="AS13" s="255">
        <v>2065</v>
      </c>
      <c r="AT13" s="58">
        <v>842</v>
      </c>
      <c r="AU13" s="256">
        <f t="shared" si="12"/>
        <v>40.774818401937047</v>
      </c>
      <c r="AV13" s="59"/>
      <c r="AW13" s="260"/>
      <c r="AX13" s="263">
        <v>38</v>
      </c>
      <c r="AY13" s="97"/>
      <c r="AZ13" s="187"/>
      <c r="BA13" s="266">
        <v>22</v>
      </c>
      <c r="BB13" s="267"/>
      <c r="BC13" s="208">
        <v>5.4</v>
      </c>
      <c r="BD13" s="268">
        <v>1.35</v>
      </c>
      <c r="BE13" s="175" t="s">
        <v>64</v>
      </c>
      <c r="BF13" s="208">
        <v>76.2</v>
      </c>
      <c r="BG13" s="271">
        <v>16.234000000000002</v>
      </c>
      <c r="BH13" s="279"/>
      <c r="BI13" s="280"/>
      <c r="BJ13" s="75"/>
      <c r="BK13" s="279">
        <v>9</v>
      </c>
      <c r="BL13" s="280"/>
      <c r="BM13" s="279"/>
      <c r="BN13" s="280"/>
      <c r="BO13" s="279"/>
      <c r="BP13" s="280"/>
      <c r="BQ13" s="279"/>
      <c r="BR13" s="430"/>
      <c r="BS13" s="436"/>
      <c r="BT13" s="543"/>
      <c r="BU13" s="605">
        <v>105</v>
      </c>
      <c r="BV13" s="605">
        <v>105</v>
      </c>
      <c r="BW13" s="547">
        <v>199.5</v>
      </c>
      <c r="BX13" s="543"/>
      <c r="BY13" s="175" t="s">
        <v>64</v>
      </c>
      <c r="BZ13" s="436"/>
      <c r="CA13" s="437"/>
      <c r="CB13" s="432">
        <f t="shared" si="13"/>
        <v>2520.1</v>
      </c>
      <c r="CC13" s="385">
        <f t="shared" si="5"/>
        <v>964.58400000000006</v>
      </c>
      <c r="CD13" s="292">
        <f t="shared" si="6"/>
        <v>4151.6549400000004</v>
      </c>
      <c r="CE13" s="293">
        <f t="shared" si="6"/>
        <v>1453.50603</v>
      </c>
      <c r="CF13" s="386">
        <f t="shared" si="14"/>
        <v>35.010280261875522</v>
      </c>
      <c r="CG13" s="193">
        <f t="shared" si="7"/>
        <v>-2698.1489100000003</v>
      </c>
      <c r="CH13" s="86"/>
      <c r="CI13" s="86"/>
      <c r="CJ13" s="86"/>
      <c r="CK13" s="86"/>
      <c r="CL13" s="86"/>
      <c r="CM13" s="86"/>
      <c r="CN13" s="86"/>
      <c r="CO13" s="86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  <c r="ALQ13" s="147"/>
      <c r="ALR13" s="147"/>
      <c r="ALS13" s="147"/>
      <c r="ALT13" s="147"/>
      <c r="ALU13" s="147"/>
      <c r="ALV13" s="147"/>
      <c r="ALW13" s="147"/>
      <c r="ALX13" s="147"/>
      <c r="ALY13" s="147"/>
      <c r="ALZ13" s="147"/>
      <c r="AMA13" s="147"/>
      <c r="AMB13" s="147"/>
      <c r="AMC13" s="147"/>
    </row>
    <row r="14" spans="1:1017">
      <c r="A14" s="175" t="s">
        <v>66</v>
      </c>
      <c r="B14" s="199">
        <v>300</v>
      </c>
      <c r="C14" s="200">
        <v>213.82749999999999</v>
      </c>
      <c r="D14" s="52">
        <f t="shared" si="0"/>
        <v>71.275833333333324</v>
      </c>
      <c r="E14" s="208"/>
      <c r="F14" s="200">
        <v>13.58141</v>
      </c>
      <c r="G14" s="229"/>
      <c r="H14" s="208">
        <v>16</v>
      </c>
      <c r="I14" s="200">
        <v>0.70467999999999997</v>
      </c>
      <c r="J14" s="229">
        <f t="shared" si="2"/>
        <v>4.4042500000000002</v>
      </c>
      <c r="K14" s="208">
        <v>516</v>
      </c>
      <c r="L14" s="200">
        <v>83.242459999999994</v>
      </c>
      <c r="M14" s="229">
        <f t="shared" si="3"/>
        <v>16.132259689922478</v>
      </c>
      <c r="N14" s="208">
        <v>12</v>
      </c>
      <c r="O14" s="200">
        <v>7.0000000000000001E-3</v>
      </c>
      <c r="P14" s="229">
        <f t="shared" si="4"/>
        <v>5.8333333333333341E-2</v>
      </c>
      <c r="Q14" s="229">
        <f t="shared" si="8"/>
        <v>83.249459999999999</v>
      </c>
      <c r="R14" s="175" t="s">
        <v>66</v>
      </c>
      <c r="S14" s="208"/>
      <c r="T14" s="200"/>
      <c r="U14" s="230"/>
      <c r="V14" s="160" t="s">
        <v>66</v>
      </c>
      <c r="W14" s="208"/>
      <c r="X14" s="200"/>
      <c r="Y14" s="207"/>
      <c r="Z14" s="268">
        <v>1.75</v>
      </c>
      <c r="AA14" s="229"/>
      <c r="AB14" s="208">
        <v>661.30005000000006</v>
      </c>
      <c r="AC14" s="200">
        <v>310.29532</v>
      </c>
      <c r="AD14" s="229">
        <f t="shared" si="9"/>
        <v>46.922016715407779</v>
      </c>
      <c r="AE14" s="224"/>
      <c r="AF14" s="236"/>
      <c r="AG14" s="241"/>
      <c r="AH14" s="524"/>
      <c r="AI14" s="534"/>
      <c r="AJ14" s="535"/>
      <c r="AK14" s="219" t="s">
        <v>66</v>
      </c>
      <c r="AL14" s="527"/>
      <c r="AM14" s="236"/>
      <c r="AN14" s="355">
        <f>B14+E14+H14+K14+N14+S14+Y14+AB14+AE14+AG14</f>
        <v>1505.3000500000001</v>
      </c>
      <c r="AO14" s="353">
        <f>C14+F14+I14+L14+O14+T14+Z14+AC14+AF14+AH14+X14</f>
        <v>623.40836999999999</v>
      </c>
      <c r="AP14" s="245">
        <f t="shared" si="10"/>
        <v>41.414226353078242</v>
      </c>
      <c r="AQ14" s="56">
        <f t="shared" si="11"/>
        <v>-881.89168000000006</v>
      </c>
      <c r="AR14" s="154" t="s">
        <v>66</v>
      </c>
      <c r="AS14" s="255">
        <v>1767</v>
      </c>
      <c r="AT14" s="58">
        <v>724</v>
      </c>
      <c r="AU14" s="256">
        <f t="shared" si="12"/>
        <v>40.973401245048102</v>
      </c>
      <c r="AV14" s="59"/>
      <c r="AW14" s="260"/>
      <c r="AX14" s="263">
        <v>15</v>
      </c>
      <c r="AY14" s="97"/>
      <c r="AZ14" s="187"/>
      <c r="BA14" s="266">
        <v>22</v>
      </c>
      <c r="BB14" s="267"/>
      <c r="BC14" s="208">
        <v>3.6</v>
      </c>
      <c r="BD14" s="268">
        <v>3.6</v>
      </c>
      <c r="BE14" s="175" t="s">
        <v>66</v>
      </c>
      <c r="BF14" s="208">
        <v>76.2</v>
      </c>
      <c r="BG14" s="271">
        <v>16.234000000000002</v>
      </c>
      <c r="BH14" s="279"/>
      <c r="BI14" s="280"/>
      <c r="BJ14" s="75"/>
      <c r="BK14" s="279"/>
      <c r="BL14" s="280"/>
      <c r="BM14" s="279"/>
      <c r="BN14" s="280"/>
      <c r="BO14" s="279"/>
      <c r="BP14" s="280"/>
      <c r="BQ14" s="279"/>
      <c r="BR14" s="430"/>
      <c r="BS14" s="436"/>
      <c r="BT14" s="543"/>
      <c r="BU14" s="605">
        <v>105</v>
      </c>
      <c r="BV14" s="605">
        <v>105</v>
      </c>
      <c r="BW14" s="547">
        <v>161.5</v>
      </c>
      <c r="BX14" s="543"/>
      <c r="BY14" s="175" t="s">
        <v>66</v>
      </c>
      <c r="BZ14" s="436"/>
      <c r="CA14" s="437"/>
      <c r="CB14" s="432">
        <f t="shared" si="13"/>
        <v>2150.3000000000002</v>
      </c>
      <c r="CC14" s="385">
        <f t="shared" si="5"/>
        <v>848.83400000000006</v>
      </c>
      <c r="CD14" s="292">
        <f t="shared" si="6"/>
        <v>3655.60005</v>
      </c>
      <c r="CE14" s="293">
        <f t="shared" si="6"/>
        <v>1472.2423699999999</v>
      </c>
      <c r="CF14" s="386">
        <f t="shared" si="14"/>
        <v>40.27361718632212</v>
      </c>
      <c r="CG14" s="193">
        <f t="shared" si="7"/>
        <v>-2183.3576800000001</v>
      </c>
      <c r="CH14" s="86"/>
      <c r="CI14" s="86"/>
      <c r="CJ14" s="86"/>
      <c r="CK14" s="86"/>
      <c r="CL14" s="86"/>
      <c r="CM14" s="86"/>
      <c r="CN14" s="86"/>
      <c r="CO14" s="86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  <c r="ALQ14" s="147"/>
      <c r="ALR14" s="147"/>
      <c r="ALS14" s="147"/>
      <c r="ALT14" s="147"/>
      <c r="ALU14" s="147"/>
      <c r="ALV14" s="147"/>
      <c r="ALW14" s="147"/>
      <c r="ALX14" s="147"/>
      <c r="ALY14" s="147"/>
      <c r="ALZ14" s="147"/>
      <c r="AMA14" s="147"/>
      <c r="AMB14" s="147"/>
      <c r="AMC14" s="147"/>
    </row>
    <row r="15" spans="1:1017">
      <c r="A15" s="175" t="s">
        <v>67</v>
      </c>
      <c r="B15" s="199">
        <v>173</v>
      </c>
      <c r="C15" s="200">
        <v>78.133459999999999</v>
      </c>
      <c r="D15" s="52">
        <f t="shared" si="0"/>
        <v>45.163849710982653</v>
      </c>
      <c r="E15" s="209">
        <v>214</v>
      </c>
      <c r="F15" s="200">
        <v>226.65943999999999</v>
      </c>
      <c r="G15" s="229">
        <f t="shared" si="1"/>
        <v>105.91562616822429</v>
      </c>
      <c r="H15" s="208">
        <v>25</v>
      </c>
      <c r="I15" s="198">
        <v>2.1043799999999999</v>
      </c>
      <c r="J15" s="229">
        <f t="shared" si="2"/>
        <v>8.4175199999999997</v>
      </c>
      <c r="K15" s="208">
        <v>617</v>
      </c>
      <c r="L15" s="200">
        <v>35.244070000000001</v>
      </c>
      <c r="M15" s="229">
        <f t="shared" si="3"/>
        <v>5.7121669367909238</v>
      </c>
      <c r="N15" s="208">
        <v>36</v>
      </c>
      <c r="O15" s="200">
        <v>7.0000000000000001E-3</v>
      </c>
      <c r="P15" s="229">
        <f t="shared" si="4"/>
        <v>1.9444444444444445E-2</v>
      </c>
      <c r="Q15" s="229">
        <f t="shared" si="8"/>
        <v>35.251069999999999</v>
      </c>
      <c r="R15" s="175" t="s">
        <v>67</v>
      </c>
      <c r="S15" s="208"/>
      <c r="T15" s="200"/>
      <c r="U15" s="230"/>
      <c r="V15" s="160" t="s">
        <v>67</v>
      </c>
      <c r="W15" s="208"/>
      <c r="X15" s="200"/>
      <c r="Y15" s="208">
        <v>7</v>
      </c>
      <c r="Z15" s="268"/>
      <c r="AA15" s="229">
        <f t="shared" si="15"/>
        <v>0</v>
      </c>
      <c r="AB15" s="208">
        <v>333.13610999999997</v>
      </c>
      <c r="AC15" s="200">
        <v>173.95345</v>
      </c>
      <c r="AD15" s="229">
        <f t="shared" si="9"/>
        <v>52.216930191086163</v>
      </c>
      <c r="AE15" s="224"/>
      <c r="AF15" s="236"/>
      <c r="AG15" s="241"/>
      <c r="AH15" s="524"/>
      <c r="AI15" s="534"/>
      <c r="AJ15" s="535"/>
      <c r="AK15" s="219" t="s">
        <v>67</v>
      </c>
      <c r="AL15" s="527"/>
      <c r="AM15" s="236"/>
      <c r="AN15" s="355">
        <f>B15+E15+H15+K15+N15+S15+Y15+AB15+AE15+AG15</f>
        <v>1405.1361099999999</v>
      </c>
      <c r="AO15" s="353">
        <f>C15+F15+I15+L15+O15+T15+Z15+AC15+AF15+AH15+X15</f>
        <v>516.10180000000003</v>
      </c>
      <c r="AP15" s="245">
        <f t="shared" si="10"/>
        <v>36.729665996556029</v>
      </c>
      <c r="AQ15" s="56">
        <f t="shared" si="11"/>
        <v>-889.03430999999989</v>
      </c>
      <c r="AR15" s="154" t="s">
        <v>67</v>
      </c>
      <c r="AS15" s="255">
        <v>1638</v>
      </c>
      <c r="AT15" s="58">
        <v>673</v>
      </c>
      <c r="AU15" s="256">
        <f t="shared" si="12"/>
        <v>41.086691086691083</v>
      </c>
      <c r="AV15" s="59"/>
      <c r="AW15" s="260"/>
      <c r="AX15" s="263"/>
      <c r="AY15" s="97"/>
      <c r="AZ15" s="187"/>
      <c r="BA15" s="266">
        <v>22</v>
      </c>
      <c r="BB15" s="267"/>
      <c r="BC15" s="208">
        <v>5.8</v>
      </c>
      <c r="BD15" s="268">
        <v>5.8</v>
      </c>
      <c r="BE15" s="175" t="s">
        <v>67</v>
      </c>
      <c r="BF15" s="208">
        <v>76.2</v>
      </c>
      <c r="BG15" s="271">
        <v>19.05</v>
      </c>
      <c r="BH15" s="279"/>
      <c r="BI15" s="280"/>
      <c r="BJ15" s="75"/>
      <c r="BK15" s="279"/>
      <c r="BL15" s="280"/>
      <c r="BM15" s="279"/>
      <c r="BN15" s="280"/>
      <c r="BO15" s="279"/>
      <c r="BP15" s="280"/>
      <c r="BQ15" s="279"/>
      <c r="BR15" s="430"/>
      <c r="BS15" s="436"/>
      <c r="BT15" s="543"/>
      <c r="BU15" s="605">
        <v>105</v>
      </c>
      <c r="BV15" s="605">
        <v>105</v>
      </c>
      <c r="BW15" s="547">
        <v>217.5</v>
      </c>
      <c r="BX15" s="543"/>
      <c r="BY15" s="175" t="s">
        <v>67</v>
      </c>
      <c r="BZ15" s="436"/>
      <c r="CA15" s="437"/>
      <c r="CB15" s="432">
        <f t="shared" si="13"/>
        <v>2064.5</v>
      </c>
      <c r="CC15" s="385">
        <f t="shared" si="5"/>
        <v>802.84999999999991</v>
      </c>
      <c r="CD15" s="292">
        <f t="shared" si="6"/>
        <v>3469.6361099999999</v>
      </c>
      <c r="CE15" s="293">
        <f t="shared" si="6"/>
        <v>1318.9517999999998</v>
      </c>
      <c r="CF15" s="386">
        <f t="shared" si="14"/>
        <v>38.01412477229492</v>
      </c>
      <c r="CG15" s="193">
        <f t="shared" si="7"/>
        <v>-2150.6843100000001</v>
      </c>
      <c r="CH15" s="86"/>
      <c r="CI15" s="86"/>
      <c r="CJ15" s="86"/>
      <c r="CK15" s="86"/>
      <c r="CL15" s="86"/>
      <c r="CM15" s="86"/>
      <c r="CN15" s="86"/>
      <c r="CO15" s="86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  <c r="ALQ15" s="147"/>
      <c r="ALR15" s="147"/>
      <c r="ALS15" s="147"/>
      <c r="ALT15" s="147"/>
      <c r="ALU15" s="147"/>
      <c r="ALV15" s="147"/>
      <c r="ALW15" s="147"/>
      <c r="ALX15" s="147"/>
      <c r="ALY15" s="147"/>
      <c r="ALZ15" s="147"/>
      <c r="AMA15" s="147"/>
      <c r="AMB15" s="147"/>
      <c r="AMC15" s="147"/>
    </row>
    <row r="16" spans="1:1017">
      <c r="A16" s="175" t="s">
        <v>68</v>
      </c>
      <c r="B16" s="242">
        <v>140</v>
      </c>
      <c r="C16" s="200">
        <v>77.554590000000005</v>
      </c>
      <c r="D16" s="52">
        <f t="shared" si="0"/>
        <v>55.39613571428572</v>
      </c>
      <c r="E16" s="207">
        <v>20</v>
      </c>
      <c r="F16" s="198">
        <v>94.492469999999997</v>
      </c>
      <c r="G16" s="229">
        <f t="shared" si="1"/>
        <v>472.46235000000001</v>
      </c>
      <c r="H16" s="208">
        <v>41</v>
      </c>
      <c r="I16" s="200">
        <v>0.32699</v>
      </c>
      <c r="J16" s="229">
        <f t="shared" si="2"/>
        <v>0.79753658536585359</v>
      </c>
      <c r="K16" s="208">
        <v>300</v>
      </c>
      <c r="L16" s="200">
        <v>20.242080000000001</v>
      </c>
      <c r="M16" s="229">
        <f t="shared" si="3"/>
        <v>6.7473600000000005</v>
      </c>
      <c r="N16" s="208">
        <v>3</v>
      </c>
      <c r="O16" s="200">
        <v>0.6038</v>
      </c>
      <c r="P16" s="229">
        <f t="shared" si="4"/>
        <v>20.126666666666669</v>
      </c>
      <c r="Q16" s="229">
        <f t="shared" si="8"/>
        <v>20.845880000000001</v>
      </c>
      <c r="R16" s="175" t="s">
        <v>68</v>
      </c>
      <c r="S16" s="208"/>
      <c r="T16" s="200"/>
      <c r="U16" s="230"/>
      <c r="V16" s="160" t="s">
        <v>69</v>
      </c>
      <c r="W16" s="208"/>
      <c r="X16" s="200"/>
      <c r="Y16" s="208"/>
      <c r="Z16" s="268"/>
      <c r="AA16" s="229" t="e">
        <f t="shared" si="15"/>
        <v>#DIV/0!</v>
      </c>
      <c r="AB16" s="208">
        <v>402.74765000000002</v>
      </c>
      <c r="AC16" s="200">
        <v>206.86355</v>
      </c>
      <c r="AD16" s="229">
        <f t="shared" si="9"/>
        <v>51.363068164395244</v>
      </c>
      <c r="AE16" s="224"/>
      <c r="AF16" s="236"/>
      <c r="AG16" s="242"/>
      <c r="AH16" s="94"/>
      <c r="AI16" s="536"/>
      <c r="AJ16" s="537"/>
      <c r="AK16" s="219" t="s">
        <v>68</v>
      </c>
      <c r="AL16" s="528"/>
      <c r="AM16" s="200"/>
      <c r="AN16" s="355">
        <f>B16+E16+H16+K16+N16+S16+Y16+AB16+AE16+AG16+W16</f>
        <v>906.74765000000002</v>
      </c>
      <c r="AO16" s="353">
        <f t="shared" ref="AO16:AO22" si="16">C16+F16+I16+L16+O16+T16+Z16+AC16+AF16+AH16+X16+AM16</f>
        <v>400.08348000000001</v>
      </c>
      <c r="AP16" s="245">
        <f t="shared" si="10"/>
        <v>44.122913359632086</v>
      </c>
      <c r="AQ16" s="56">
        <f t="shared" si="11"/>
        <v>-506.66417000000001</v>
      </c>
      <c r="AR16" s="154" t="s">
        <v>69</v>
      </c>
      <c r="AS16" s="255">
        <v>1729</v>
      </c>
      <c r="AT16" s="58">
        <v>696</v>
      </c>
      <c r="AU16" s="256">
        <f t="shared" si="12"/>
        <v>40.254482359745516</v>
      </c>
      <c r="AV16" s="59"/>
      <c r="AW16" s="260"/>
      <c r="AX16" s="263">
        <v>18</v>
      </c>
      <c r="AY16" s="97"/>
      <c r="AZ16" s="187"/>
      <c r="BA16" s="266">
        <v>20</v>
      </c>
      <c r="BB16" s="267"/>
      <c r="BC16" s="208">
        <v>2.9</v>
      </c>
      <c r="BD16" s="268">
        <v>2.9</v>
      </c>
      <c r="BE16" s="175" t="s">
        <v>68</v>
      </c>
      <c r="BF16" s="208">
        <v>76.2</v>
      </c>
      <c r="BG16" s="271">
        <v>16.234000000000002</v>
      </c>
      <c r="BH16" s="279"/>
      <c r="BI16" s="280"/>
      <c r="BJ16" s="75"/>
      <c r="BK16" s="279"/>
      <c r="BL16" s="280"/>
      <c r="BM16" s="279"/>
      <c r="BN16" s="280"/>
      <c r="BO16" s="279"/>
      <c r="BP16" s="280"/>
      <c r="BQ16" s="279"/>
      <c r="BR16" s="430"/>
      <c r="BS16" s="436"/>
      <c r="BT16" s="543"/>
      <c r="BU16" s="605">
        <v>105</v>
      </c>
      <c r="BV16" s="605">
        <v>105</v>
      </c>
      <c r="BW16" s="547">
        <v>142.5</v>
      </c>
      <c r="BX16" s="543"/>
      <c r="BY16" s="175" t="s">
        <v>68</v>
      </c>
      <c r="BZ16" s="436"/>
      <c r="CA16" s="437"/>
      <c r="CB16" s="432">
        <f t="shared" si="13"/>
        <v>2093.6000000000004</v>
      </c>
      <c r="CC16" s="385">
        <f t="shared" si="5"/>
        <v>820.13400000000001</v>
      </c>
      <c r="CD16" s="292">
        <f t="shared" si="6"/>
        <v>3000.3476500000006</v>
      </c>
      <c r="CE16" s="293">
        <f t="shared" si="6"/>
        <v>1220.21748</v>
      </c>
      <c r="CF16" s="386">
        <f t="shared" si="14"/>
        <v>40.669203117178768</v>
      </c>
      <c r="CG16" s="193">
        <f t="shared" si="7"/>
        <v>-1780.1301700000006</v>
      </c>
      <c r="CH16" s="86"/>
      <c r="CI16" s="86"/>
      <c r="CJ16" s="86"/>
      <c r="CK16" s="86"/>
      <c r="CL16" s="86"/>
      <c r="CM16" s="86"/>
      <c r="CN16" s="86"/>
      <c r="CO16" s="86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  <c r="ALQ16" s="147"/>
      <c r="ALR16" s="147"/>
      <c r="ALS16" s="147"/>
      <c r="ALT16" s="147"/>
      <c r="ALU16" s="147"/>
      <c r="ALV16" s="147"/>
      <c r="ALW16" s="147"/>
      <c r="ALX16" s="147"/>
      <c r="ALY16" s="147"/>
      <c r="ALZ16" s="147"/>
      <c r="AMA16" s="147"/>
      <c r="AMB16" s="147"/>
      <c r="AMC16" s="147"/>
    </row>
    <row r="17" spans="1:1017">
      <c r="A17" s="175" t="s">
        <v>70</v>
      </c>
      <c r="B17" s="460">
        <v>104</v>
      </c>
      <c r="C17" s="200">
        <v>18.381979999999999</v>
      </c>
      <c r="D17" s="52">
        <f t="shared" si="0"/>
        <v>17.674980769230768</v>
      </c>
      <c r="E17" s="208">
        <v>10</v>
      </c>
      <c r="F17" s="200">
        <v>11.26</v>
      </c>
      <c r="G17" s="229">
        <f t="shared" si="1"/>
        <v>112.6</v>
      </c>
      <c r="H17" s="208">
        <v>20</v>
      </c>
      <c r="I17" s="200">
        <v>3.4445000000000001</v>
      </c>
      <c r="J17" s="229">
        <f t="shared" si="2"/>
        <v>17.2225</v>
      </c>
      <c r="K17" s="208">
        <v>917</v>
      </c>
      <c r="L17" s="200">
        <v>45.249450000000003</v>
      </c>
      <c r="M17" s="229">
        <f t="shared" si="3"/>
        <v>4.9345092693565986</v>
      </c>
      <c r="N17" s="208">
        <v>60</v>
      </c>
      <c r="O17" s="200">
        <v>1.0064200000000001</v>
      </c>
      <c r="P17" s="229">
        <f t="shared" si="4"/>
        <v>1.6773666666666669</v>
      </c>
      <c r="Q17" s="229">
        <f t="shared" si="8"/>
        <v>46.255870000000002</v>
      </c>
      <c r="R17" s="175" t="s">
        <v>70</v>
      </c>
      <c r="S17" s="208">
        <v>69.806659999999994</v>
      </c>
      <c r="T17" s="200"/>
      <c r="U17" s="230"/>
      <c r="V17" s="160" t="s">
        <v>70</v>
      </c>
      <c r="W17" s="208"/>
      <c r="X17" s="200"/>
      <c r="Y17" s="208"/>
      <c r="Z17" s="268"/>
      <c r="AA17" s="229" t="e">
        <f t="shared" si="15"/>
        <v>#DIV/0!</v>
      </c>
      <c r="AB17" s="208">
        <v>904.93691000000001</v>
      </c>
      <c r="AC17" s="200">
        <v>434.88357999999999</v>
      </c>
      <c r="AD17" s="229">
        <f t="shared" si="9"/>
        <v>48.056784422684231</v>
      </c>
      <c r="AE17" s="224"/>
      <c r="AF17" s="236">
        <v>5.5</v>
      </c>
      <c r="AG17" s="242"/>
      <c r="AH17" s="94"/>
      <c r="AI17" s="536"/>
      <c r="AJ17" s="537"/>
      <c r="AK17" s="219" t="s">
        <v>70</v>
      </c>
      <c r="AL17" s="528"/>
      <c r="AM17" s="200">
        <v>4.37</v>
      </c>
      <c r="AN17" s="355">
        <f t="shared" ref="AN17:AN22" si="17">B17+E17+H17+K17+N17+S17+Y17+AB17+AE17+AG17</f>
        <v>2085.7435700000001</v>
      </c>
      <c r="AO17" s="353">
        <f t="shared" si="16"/>
        <v>524.09592999999995</v>
      </c>
      <c r="AP17" s="245">
        <f t="shared" si="10"/>
        <v>25.127534253887205</v>
      </c>
      <c r="AQ17" s="56">
        <f t="shared" si="11"/>
        <v>-1561.6476400000001</v>
      </c>
      <c r="AR17" s="154" t="s">
        <v>70</v>
      </c>
      <c r="AS17" s="255">
        <v>1375</v>
      </c>
      <c r="AT17" s="58">
        <v>559</v>
      </c>
      <c r="AU17" s="256">
        <f t="shared" si="12"/>
        <v>40.654545454545456</v>
      </c>
      <c r="AV17" s="59"/>
      <c r="AW17" s="260"/>
      <c r="AX17" s="263"/>
      <c r="AY17" s="97"/>
      <c r="AZ17" s="187"/>
      <c r="BA17" s="266">
        <v>23</v>
      </c>
      <c r="BB17" s="267"/>
      <c r="BC17" s="208">
        <v>3.3</v>
      </c>
      <c r="BD17" s="268">
        <v>3.3</v>
      </c>
      <c r="BE17" s="175" t="s">
        <v>70</v>
      </c>
      <c r="BF17" s="208">
        <v>76.2</v>
      </c>
      <c r="BG17" s="271">
        <v>16.234000000000002</v>
      </c>
      <c r="BH17" s="279"/>
      <c r="BI17" s="280"/>
      <c r="BJ17" s="75"/>
      <c r="BK17" s="279">
        <v>9</v>
      </c>
      <c r="BL17" s="280"/>
      <c r="BM17" s="279"/>
      <c r="BN17" s="280"/>
      <c r="BO17" s="279"/>
      <c r="BP17" s="280"/>
      <c r="BQ17" s="279"/>
      <c r="BR17" s="430"/>
      <c r="BS17" s="436"/>
      <c r="BT17" s="543"/>
      <c r="BU17" s="605">
        <v>105</v>
      </c>
      <c r="BV17" s="605">
        <v>105</v>
      </c>
      <c r="BW17" s="547">
        <v>217.5</v>
      </c>
      <c r="BX17" s="543"/>
      <c r="BY17" s="175" t="s">
        <v>70</v>
      </c>
      <c r="BZ17" s="436"/>
      <c r="CA17" s="437"/>
      <c r="CB17" s="432">
        <f t="shared" si="13"/>
        <v>1809</v>
      </c>
      <c r="CC17" s="385">
        <f t="shared" si="5"/>
        <v>683.53399999999999</v>
      </c>
      <c r="CD17" s="292">
        <f t="shared" si="6"/>
        <v>3894.7435700000001</v>
      </c>
      <c r="CE17" s="293">
        <f t="shared" si="6"/>
        <v>1207.6299300000001</v>
      </c>
      <c r="CF17" s="386">
        <f t="shared" si="14"/>
        <v>31.006660857007333</v>
      </c>
      <c r="CG17" s="193">
        <f t="shared" si="7"/>
        <v>-2687.11364</v>
      </c>
      <c r="CH17" s="86"/>
      <c r="CI17" s="86"/>
      <c r="CJ17" s="86"/>
      <c r="CK17" s="86"/>
      <c r="CL17" s="86"/>
      <c r="CM17" s="86"/>
      <c r="CN17" s="86"/>
      <c r="CO17" s="86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  <c r="ALQ17" s="147"/>
      <c r="ALR17" s="147"/>
      <c r="ALS17" s="147"/>
      <c r="ALT17" s="147"/>
      <c r="ALU17" s="147"/>
      <c r="ALV17" s="147"/>
      <c r="ALW17" s="147"/>
      <c r="ALX17" s="147"/>
      <c r="ALY17" s="147"/>
      <c r="ALZ17" s="147"/>
      <c r="AMA17" s="147"/>
      <c r="AMB17" s="147"/>
      <c r="AMC17" s="147"/>
    </row>
    <row r="18" spans="1:1017">
      <c r="A18" s="175" t="s">
        <v>71</v>
      </c>
      <c r="B18" s="199">
        <v>200</v>
      </c>
      <c r="C18" s="200">
        <v>48.647060000000003</v>
      </c>
      <c r="D18" s="52">
        <f t="shared" si="0"/>
        <v>24.323530000000002</v>
      </c>
      <c r="E18" s="208">
        <v>10</v>
      </c>
      <c r="F18" s="200">
        <v>61.522010000000002</v>
      </c>
      <c r="G18" s="229">
        <f t="shared" si="1"/>
        <v>615.2201</v>
      </c>
      <c r="H18" s="208">
        <v>40</v>
      </c>
      <c r="I18" s="200">
        <v>2.7E-4</v>
      </c>
      <c r="J18" s="229">
        <f t="shared" si="2"/>
        <v>6.7499999999999993E-4</v>
      </c>
      <c r="K18" s="208">
        <v>201</v>
      </c>
      <c r="L18" s="200">
        <v>55.659959999999998</v>
      </c>
      <c r="M18" s="229">
        <f t="shared" si="3"/>
        <v>27.691522388059703</v>
      </c>
      <c r="N18" s="208">
        <v>10</v>
      </c>
      <c r="O18" s="200"/>
      <c r="P18" s="229">
        <f t="shared" si="4"/>
        <v>0</v>
      </c>
      <c r="Q18" s="229">
        <f t="shared" si="8"/>
        <v>55.659959999999998</v>
      </c>
      <c r="R18" s="175" t="s">
        <v>71</v>
      </c>
      <c r="S18" s="208">
        <v>11</v>
      </c>
      <c r="T18" s="200">
        <v>11.22823</v>
      </c>
      <c r="U18" s="230"/>
      <c r="V18" s="160" t="s">
        <v>71</v>
      </c>
      <c r="W18" s="208"/>
      <c r="X18" s="200"/>
      <c r="Y18" s="208">
        <v>19</v>
      </c>
      <c r="Z18" s="268">
        <v>2.16</v>
      </c>
      <c r="AA18" s="229">
        <f t="shared" si="15"/>
        <v>11.368421052631579</v>
      </c>
      <c r="AB18" s="208">
        <v>233.69248999999999</v>
      </c>
      <c r="AC18" s="200">
        <v>96.37961</v>
      </c>
      <c r="AD18" s="229">
        <f t="shared" si="9"/>
        <v>41.242065587987021</v>
      </c>
      <c r="AE18" s="224"/>
      <c r="AF18" s="236"/>
      <c r="AG18" s="242"/>
      <c r="AH18" s="94"/>
      <c r="AI18" s="536"/>
      <c r="AJ18" s="537"/>
      <c r="AK18" s="219" t="s">
        <v>71</v>
      </c>
      <c r="AL18" s="528"/>
      <c r="AM18" s="200"/>
      <c r="AN18" s="355">
        <f t="shared" si="17"/>
        <v>724.69249000000002</v>
      </c>
      <c r="AO18" s="353">
        <f t="shared" si="16"/>
        <v>275.59713999999997</v>
      </c>
      <c r="AP18" s="245">
        <f t="shared" si="10"/>
        <v>38.02952891094538</v>
      </c>
      <c r="AQ18" s="56">
        <f t="shared" si="11"/>
        <v>-449.09535000000005</v>
      </c>
      <c r="AR18" s="154" t="s">
        <v>71</v>
      </c>
      <c r="AS18" s="255">
        <v>1809</v>
      </c>
      <c r="AT18" s="58">
        <v>743</v>
      </c>
      <c r="AU18" s="256">
        <f t="shared" si="12"/>
        <v>41.072415699281372</v>
      </c>
      <c r="AV18" s="59"/>
      <c r="AW18" s="260"/>
      <c r="AX18" s="263">
        <v>40</v>
      </c>
      <c r="AY18" s="97"/>
      <c r="AZ18" s="187"/>
      <c r="BA18" s="266">
        <v>19</v>
      </c>
      <c r="BB18" s="267"/>
      <c r="BC18" s="208">
        <v>1.8</v>
      </c>
      <c r="BD18" s="268">
        <v>1.8</v>
      </c>
      <c r="BE18" s="175" t="s">
        <v>71</v>
      </c>
      <c r="BF18" s="208">
        <v>76.2</v>
      </c>
      <c r="BG18" s="271">
        <v>16.234000000000002</v>
      </c>
      <c r="BH18" s="279"/>
      <c r="BI18" s="280"/>
      <c r="BJ18" s="75"/>
      <c r="BK18" s="279"/>
      <c r="BL18" s="280"/>
      <c r="BM18" s="279"/>
      <c r="BN18" s="280"/>
      <c r="BO18" s="279"/>
      <c r="BP18" s="280"/>
      <c r="BQ18" s="279"/>
      <c r="BR18" s="430"/>
      <c r="BS18" s="436"/>
      <c r="BT18" s="543"/>
      <c r="BU18" s="605">
        <v>105</v>
      </c>
      <c r="BV18" s="605">
        <v>105</v>
      </c>
      <c r="BW18" s="547">
        <v>208</v>
      </c>
      <c r="BX18" s="543"/>
      <c r="BY18" s="175" t="s">
        <v>71</v>
      </c>
      <c r="BZ18" s="436"/>
      <c r="CA18" s="437"/>
      <c r="CB18" s="432">
        <f t="shared" si="13"/>
        <v>2259</v>
      </c>
      <c r="CC18" s="385">
        <f t="shared" si="5"/>
        <v>866.03399999999999</v>
      </c>
      <c r="CD18" s="292">
        <f t="shared" si="6"/>
        <v>2983.6924899999999</v>
      </c>
      <c r="CE18" s="293">
        <f t="shared" si="6"/>
        <v>1141.63114</v>
      </c>
      <c r="CF18" s="386">
        <f t="shared" si="14"/>
        <v>38.262359268799848</v>
      </c>
      <c r="CG18" s="193">
        <f t="shared" si="7"/>
        <v>-1842.0613499999999</v>
      </c>
      <c r="CH18" s="86"/>
      <c r="CI18" s="86"/>
      <c r="CJ18" s="86"/>
      <c r="CK18" s="86"/>
      <c r="CL18" s="86"/>
      <c r="CM18" s="86"/>
      <c r="CN18" s="86"/>
      <c r="CO18" s="86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  <c r="ALQ18" s="147"/>
      <c r="ALR18" s="147"/>
      <c r="ALS18" s="147"/>
      <c r="ALT18" s="147"/>
      <c r="ALU18" s="147"/>
      <c r="ALV18" s="147"/>
      <c r="ALW18" s="147"/>
      <c r="ALX18" s="147"/>
      <c r="ALY18" s="147"/>
      <c r="ALZ18" s="147"/>
      <c r="AMA18" s="147"/>
      <c r="AMB18" s="147"/>
      <c r="AMC18" s="147"/>
    </row>
    <row r="19" spans="1:1017">
      <c r="A19" s="175" t="s">
        <v>72</v>
      </c>
      <c r="B19" s="199">
        <v>455.1</v>
      </c>
      <c r="C19" s="200">
        <v>128.55418</v>
      </c>
      <c r="D19" s="52">
        <f t="shared" si="0"/>
        <v>28.247457701604041</v>
      </c>
      <c r="E19" s="208">
        <v>148.04</v>
      </c>
      <c r="F19" s="200">
        <v>130.12253000000001</v>
      </c>
      <c r="G19" s="229">
        <f t="shared" si="1"/>
        <v>87.896872466900859</v>
      </c>
      <c r="H19" s="208">
        <v>48</v>
      </c>
      <c r="I19" s="200">
        <v>0.54813000000000001</v>
      </c>
      <c r="J19" s="229">
        <f t="shared" si="2"/>
        <v>1.1419375</v>
      </c>
      <c r="K19" s="496">
        <v>600</v>
      </c>
      <c r="L19" s="200">
        <v>16.059560000000001</v>
      </c>
      <c r="M19" s="229">
        <f t="shared" si="3"/>
        <v>2.6765933333333334</v>
      </c>
      <c r="N19" s="208">
        <v>60.5</v>
      </c>
      <c r="O19" s="200">
        <v>70.060339999999997</v>
      </c>
      <c r="P19" s="229">
        <f t="shared" si="4"/>
        <v>115.80221487603306</v>
      </c>
      <c r="Q19" s="229">
        <f t="shared" si="8"/>
        <v>86.119900000000001</v>
      </c>
      <c r="R19" s="175" t="s">
        <v>72</v>
      </c>
      <c r="S19" s="208"/>
      <c r="T19" s="200"/>
      <c r="U19" s="229"/>
      <c r="V19" s="160" t="s">
        <v>72</v>
      </c>
      <c r="W19" s="208"/>
      <c r="X19" s="200"/>
      <c r="Y19" s="208"/>
      <c r="Z19" s="268"/>
      <c r="AA19" s="229" t="e">
        <f t="shared" si="15"/>
        <v>#DIV/0!</v>
      </c>
      <c r="AB19" s="208">
        <v>298.33085</v>
      </c>
      <c r="AC19" s="200">
        <v>84.625979999999998</v>
      </c>
      <c r="AD19" s="229">
        <f t="shared" si="9"/>
        <v>28.366486402596315</v>
      </c>
      <c r="AE19" s="224"/>
      <c r="AF19" s="236"/>
      <c r="AG19" s="242"/>
      <c r="AH19" s="94"/>
      <c r="AI19" s="536"/>
      <c r="AJ19" s="537"/>
      <c r="AK19" s="219" t="s">
        <v>72</v>
      </c>
      <c r="AL19" s="528"/>
      <c r="AM19" s="200"/>
      <c r="AN19" s="355">
        <f t="shared" si="17"/>
        <v>1609.9708499999999</v>
      </c>
      <c r="AO19" s="353">
        <f t="shared" si="16"/>
        <v>429.97072000000003</v>
      </c>
      <c r="AP19" s="245">
        <f t="shared" si="10"/>
        <v>26.706739441897355</v>
      </c>
      <c r="AQ19" s="56">
        <f t="shared" si="11"/>
        <v>-1180.0001299999999</v>
      </c>
      <c r="AR19" s="154" t="s">
        <v>72</v>
      </c>
      <c r="AS19" s="255">
        <v>1346</v>
      </c>
      <c r="AT19" s="58">
        <v>660</v>
      </c>
      <c r="AU19" s="256">
        <f t="shared" si="12"/>
        <v>49.034175334323919</v>
      </c>
      <c r="AV19" s="59"/>
      <c r="AW19" s="260"/>
      <c r="AX19" s="263"/>
      <c r="AY19" s="97"/>
      <c r="AZ19" s="187"/>
      <c r="BA19" s="266">
        <v>19</v>
      </c>
      <c r="BB19" s="267"/>
      <c r="BC19" s="208">
        <v>3.6</v>
      </c>
      <c r="BD19" s="268">
        <v>3.6</v>
      </c>
      <c r="BE19" s="175" t="s">
        <v>72</v>
      </c>
      <c r="BF19" s="208">
        <v>76.2</v>
      </c>
      <c r="BG19" s="271">
        <v>16.234000000000002</v>
      </c>
      <c r="BH19" s="279"/>
      <c r="BI19" s="280"/>
      <c r="BJ19" s="75"/>
      <c r="BK19" s="279"/>
      <c r="BL19" s="280"/>
      <c r="BM19" s="279"/>
      <c r="BN19" s="280"/>
      <c r="BO19" s="279"/>
      <c r="BP19" s="280"/>
      <c r="BQ19" s="279"/>
      <c r="BR19" s="430"/>
      <c r="BS19" s="436"/>
      <c r="BT19" s="543"/>
      <c r="BU19" s="605">
        <v>105</v>
      </c>
      <c r="BV19" s="605">
        <v>105</v>
      </c>
      <c r="BW19" s="547">
        <v>100.5</v>
      </c>
      <c r="BX19" s="543"/>
      <c r="BY19" s="175" t="s">
        <v>72</v>
      </c>
      <c r="BZ19" s="436"/>
      <c r="CA19" s="437"/>
      <c r="CB19" s="432">
        <f>AS19+AX19+BA19+BC19+BF19+BH19+BM19+BO19+BQ19+BS19+BK19+BW19+BZ19+BU19</f>
        <v>1650.3</v>
      </c>
      <c r="CC19" s="385">
        <f t="shared" si="5"/>
        <v>784.83400000000006</v>
      </c>
      <c r="CD19" s="292">
        <f t="shared" si="6"/>
        <v>3260.2708499999999</v>
      </c>
      <c r="CE19" s="293">
        <f t="shared" si="6"/>
        <v>1214.8047200000001</v>
      </c>
      <c r="CF19" s="386">
        <f t="shared" si="14"/>
        <v>37.260852729459579</v>
      </c>
      <c r="CG19" s="193">
        <f t="shared" si="7"/>
        <v>-2045.4661299999998</v>
      </c>
      <c r="CH19" s="86"/>
      <c r="CI19" s="86"/>
      <c r="CJ19" s="86"/>
      <c r="CK19" s="86"/>
      <c r="CL19" s="86"/>
      <c r="CM19" s="86"/>
      <c r="CN19" s="86"/>
      <c r="CO19" s="86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  <c r="ALN19" s="147"/>
      <c r="ALO19" s="147"/>
      <c r="ALP19" s="147"/>
      <c r="ALQ19" s="147"/>
      <c r="ALR19" s="147"/>
      <c r="ALS19" s="147"/>
      <c r="ALT19" s="147"/>
      <c r="ALU19" s="147"/>
      <c r="ALV19" s="147"/>
      <c r="ALW19" s="147"/>
      <c r="ALX19" s="147"/>
      <c r="ALY19" s="147"/>
      <c r="ALZ19" s="147"/>
      <c r="AMA19" s="147"/>
      <c r="AMB19" s="147"/>
      <c r="AMC19" s="147"/>
    </row>
    <row r="20" spans="1:1017">
      <c r="A20" s="175" t="s">
        <v>73</v>
      </c>
      <c r="B20" s="199">
        <v>260</v>
      </c>
      <c r="C20" s="200">
        <v>115.83878</v>
      </c>
      <c r="D20" s="52">
        <f t="shared" si="0"/>
        <v>44.553376923076918</v>
      </c>
      <c r="E20" s="208">
        <v>35</v>
      </c>
      <c r="F20" s="200">
        <v>164.0967</v>
      </c>
      <c r="G20" s="229">
        <f t="shared" si="1"/>
        <v>468.84771428571429</v>
      </c>
      <c r="H20" s="208">
        <v>54</v>
      </c>
      <c r="I20" s="200">
        <v>6.1877899999999997</v>
      </c>
      <c r="J20" s="229">
        <f t="shared" si="2"/>
        <v>11.45887037037037</v>
      </c>
      <c r="K20" s="208">
        <v>794</v>
      </c>
      <c r="L20" s="200">
        <v>34.497199999999999</v>
      </c>
      <c r="M20" s="229">
        <f t="shared" si="3"/>
        <v>4.3447355163727961</v>
      </c>
      <c r="N20" s="208">
        <v>53</v>
      </c>
      <c r="O20" s="200">
        <v>1.32009</v>
      </c>
      <c r="P20" s="229">
        <f t="shared" si="4"/>
        <v>2.4907358490566036</v>
      </c>
      <c r="Q20" s="229">
        <f t="shared" si="8"/>
        <v>35.81729</v>
      </c>
      <c r="R20" s="175" t="s">
        <v>73</v>
      </c>
      <c r="S20" s="208"/>
      <c r="T20" s="200"/>
      <c r="U20" s="230"/>
      <c r="V20" s="160" t="s">
        <v>73</v>
      </c>
      <c r="W20" s="208"/>
      <c r="X20" s="200"/>
      <c r="Y20" s="208"/>
      <c r="Z20" s="268">
        <v>2.56</v>
      </c>
      <c r="AA20" s="229"/>
      <c r="AB20" s="208">
        <v>1049.1301599999999</v>
      </c>
      <c r="AC20" s="200">
        <v>326.75038999999998</v>
      </c>
      <c r="AD20" s="229">
        <f t="shared" si="9"/>
        <v>31.144885778519608</v>
      </c>
      <c r="AE20" s="224"/>
      <c r="AF20" s="236"/>
      <c r="AG20" s="242"/>
      <c r="AH20" s="94"/>
      <c r="AI20" s="536"/>
      <c r="AJ20" s="537"/>
      <c r="AK20" s="219" t="s">
        <v>73</v>
      </c>
      <c r="AL20" s="528"/>
      <c r="AM20" s="200"/>
      <c r="AN20" s="355">
        <f t="shared" si="17"/>
        <v>2245.1301599999997</v>
      </c>
      <c r="AO20" s="353">
        <f t="shared" si="16"/>
        <v>651.25094999999999</v>
      </c>
      <c r="AP20" s="245">
        <f t="shared" si="10"/>
        <v>29.007269226653658</v>
      </c>
      <c r="AQ20" s="56">
        <f t="shared" si="11"/>
        <v>-1593.8792099999996</v>
      </c>
      <c r="AR20" s="154" t="s">
        <v>73</v>
      </c>
      <c r="AS20" s="255">
        <v>2958</v>
      </c>
      <c r="AT20" s="58">
        <v>1194</v>
      </c>
      <c r="AU20" s="256">
        <f t="shared" si="12"/>
        <v>40.365111561866122</v>
      </c>
      <c r="AV20" s="59"/>
      <c r="AW20" s="260"/>
      <c r="AX20" s="263">
        <v>18</v>
      </c>
      <c r="AY20" s="97"/>
      <c r="AZ20" s="187"/>
      <c r="BA20" s="266">
        <v>45</v>
      </c>
      <c r="BB20" s="267"/>
      <c r="BC20" s="208">
        <v>9.3000000000000007</v>
      </c>
      <c r="BD20" s="268">
        <v>9.3000000000000007</v>
      </c>
      <c r="BE20" s="175" t="s">
        <v>73</v>
      </c>
      <c r="BF20" s="208">
        <v>76.2</v>
      </c>
      <c r="BG20" s="271">
        <v>30.5</v>
      </c>
      <c r="BH20" s="279"/>
      <c r="BI20" s="280"/>
      <c r="BJ20" s="75"/>
      <c r="BK20" s="279"/>
      <c r="BL20" s="280"/>
      <c r="BM20" s="279"/>
      <c r="BN20" s="280"/>
      <c r="BO20" s="279"/>
      <c r="BP20" s="280"/>
      <c r="BQ20" s="279"/>
      <c r="BR20" s="430"/>
      <c r="BS20" s="436"/>
      <c r="BT20" s="543"/>
      <c r="BU20" s="605">
        <v>105</v>
      </c>
      <c r="BV20" s="605">
        <v>105</v>
      </c>
      <c r="BW20" s="547">
        <v>389.5</v>
      </c>
      <c r="BX20" s="543"/>
      <c r="BY20" s="175" t="s">
        <v>73</v>
      </c>
      <c r="BZ20" s="436"/>
      <c r="CA20" s="437"/>
      <c r="CB20" s="432">
        <f t="shared" si="13"/>
        <v>3601</v>
      </c>
      <c r="CC20" s="385">
        <f t="shared" si="5"/>
        <v>1338.8</v>
      </c>
      <c r="CD20" s="292">
        <f t="shared" si="6"/>
        <v>5846.1301599999997</v>
      </c>
      <c r="CE20" s="293">
        <f t="shared" si="6"/>
        <v>1990.0509499999998</v>
      </c>
      <c r="CF20" s="386">
        <f t="shared" si="14"/>
        <v>34.040483115073165</v>
      </c>
      <c r="CG20" s="193">
        <f t="shared" si="7"/>
        <v>-3856.0792099999999</v>
      </c>
      <c r="CH20" s="86"/>
      <c r="CI20" s="86"/>
      <c r="CJ20" s="86"/>
      <c r="CK20" s="86"/>
      <c r="CL20" s="86"/>
      <c r="CM20" s="86"/>
      <c r="CN20" s="86"/>
      <c r="CO20" s="86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  <c r="ALN20" s="147"/>
      <c r="ALO20" s="147"/>
      <c r="ALP20" s="147"/>
      <c r="ALQ20" s="147"/>
      <c r="ALR20" s="147"/>
      <c r="ALS20" s="147"/>
      <c r="ALT20" s="147"/>
      <c r="ALU20" s="147"/>
      <c r="ALV20" s="147"/>
      <c r="ALW20" s="147"/>
      <c r="ALX20" s="147"/>
      <c r="ALY20" s="147"/>
      <c r="ALZ20" s="147"/>
      <c r="AMA20" s="147"/>
      <c r="AMB20" s="147"/>
      <c r="AMC20" s="147"/>
    </row>
    <row r="21" spans="1:1017">
      <c r="A21" s="175" t="s">
        <v>74</v>
      </c>
      <c r="B21" s="199">
        <v>77.5</v>
      </c>
      <c r="C21" s="200">
        <v>59.902380000000001</v>
      </c>
      <c r="D21" s="52">
        <f t="shared" si="0"/>
        <v>77.293393548387101</v>
      </c>
      <c r="E21" s="208">
        <v>60</v>
      </c>
      <c r="F21" s="200">
        <v>24.025200000000002</v>
      </c>
      <c r="G21" s="229">
        <f t="shared" si="1"/>
        <v>40.042000000000009</v>
      </c>
      <c r="H21" s="208">
        <v>10.5</v>
      </c>
      <c r="I21" s="200">
        <v>0.24385000000000001</v>
      </c>
      <c r="J21" s="229">
        <f t="shared" si="2"/>
        <v>2.3223809523809527</v>
      </c>
      <c r="K21" s="208">
        <v>181</v>
      </c>
      <c r="L21" s="200">
        <v>15.667960000000001</v>
      </c>
      <c r="M21" s="229">
        <f t="shared" si="3"/>
        <v>8.6563314917127077</v>
      </c>
      <c r="N21" s="208">
        <v>81</v>
      </c>
      <c r="O21" s="200">
        <v>71.438000000000002</v>
      </c>
      <c r="P21" s="229">
        <f t="shared" si="4"/>
        <v>88.195061728395061</v>
      </c>
      <c r="Q21" s="229">
        <f t="shared" si="8"/>
        <v>87.10596000000001</v>
      </c>
      <c r="R21" s="175" t="s">
        <v>74</v>
      </c>
      <c r="S21" s="208"/>
      <c r="T21" s="200"/>
      <c r="U21" s="230"/>
      <c r="V21" s="160" t="s">
        <v>74</v>
      </c>
      <c r="W21" s="208"/>
      <c r="X21" s="200"/>
      <c r="Y21" s="208">
        <v>2</v>
      </c>
      <c r="Z21" s="268"/>
      <c r="AA21" s="229">
        <f t="shared" si="15"/>
        <v>0</v>
      </c>
      <c r="AB21" s="208">
        <v>183.97069999999999</v>
      </c>
      <c r="AC21" s="200">
        <v>89.32741</v>
      </c>
      <c r="AD21" s="229">
        <f t="shared" si="9"/>
        <v>48.555237328552863</v>
      </c>
      <c r="AE21" s="224"/>
      <c r="AF21" s="236"/>
      <c r="AG21" s="242"/>
      <c r="AH21" s="94"/>
      <c r="AI21" s="536"/>
      <c r="AJ21" s="537"/>
      <c r="AK21" s="219" t="s">
        <v>74</v>
      </c>
      <c r="AL21" s="528"/>
      <c r="AM21" s="200"/>
      <c r="AN21" s="355">
        <f t="shared" si="17"/>
        <v>595.97069999999997</v>
      </c>
      <c r="AO21" s="353">
        <f t="shared" si="16"/>
        <v>260.60480000000001</v>
      </c>
      <c r="AP21" s="245">
        <f t="shared" si="10"/>
        <v>43.727787288871752</v>
      </c>
      <c r="AQ21" s="56">
        <f t="shared" si="11"/>
        <v>-335.36589999999995</v>
      </c>
      <c r="AR21" s="154" t="s">
        <v>74</v>
      </c>
      <c r="AS21" s="255">
        <v>896</v>
      </c>
      <c r="AT21" s="58">
        <v>545</v>
      </c>
      <c r="AU21" s="256">
        <f t="shared" si="12"/>
        <v>60.825892857142861</v>
      </c>
      <c r="AV21" s="59"/>
      <c r="AW21" s="260"/>
      <c r="AX21" s="263">
        <v>10</v>
      </c>
      <c r="AY21" s="97"/>
      <c r="AZ21" s="187"/>
      <c r="BA21" s="266">
        <v>11</v>
      </c>
      <c r="BB21" s="267"/>
      <c r="BC21" s="208">
        <v>2.8</v>
      </c>
      <c r="BD21" s="268">
        <v>2.8</v>
      </c>
      <c r="BE21" s="175" t="s">
        <v>74</v>
      </c>
      <c r="BF21" s="208">
        <v>76.2</v>
      </c>
      <c r="BG21" s="271">
        <v>13.05</v>
      </c>
      <c r="BH21" s="279"/>
      <c r="BI21" s="280"/>
      <c r="BJ21" s="75"/>
      <c r="BK21" s="279"/>
      <c r="BL21" s="280"/>
      <c r="BM21" s="279"/>
      <c r="BN21" s="280"/>
      <c r="BO21" s="279"/>
      <c r="BP21" s="280"/>
      <c r="BQ21" s="279"/>
      <c r="BR21" s="430"/>
      <c r="BS21" s="604">
        <v>168</v>
      </c>
      <c r="BT21" s="543"/>
      <c r="BU21" s="605">
        <v>105</v>
      </c>
      <c r="BV21" s="605">
        <v>105</v>
      </c>
      <c r="BW21" s="547">
        <v>186</v>
      </c>
      <c r="BX21" s="543"/>
      <c r="BY21" s="175" t="s">
        <v>74</v>
      </c>
      <c r="BZ21" s="436">
        <v>25</v>
      </c>
      <c r="CA21" s="437">
        <v>15.6</v>
      </c>
      <c r="CB21" s="432">
        <f>AS21+AX21+BA21+BC21+BF21+BH21+BM21+BO21+BQ21+BS21+BK21+BW21+BZ21+BU21</f>
        <v>1480</v>
      </c>
      <c r="CC21" s="385">
        <f t="shared" si="5"/>
        <v>681.44999999999993</v>
      </c>
      <c r="CD21" s="292">
        <f t="shared" si="6"/>
        <v>2075.9706999999999</v>
      </c>
      <c r="CE21" s="293">
        <f t="shared" si="6"/>
        <v>942.05479999999989</v>
      </c>
      <c r="CF21" s="386">
        <f t="shared" si="14"/>
        <v>45.379002699797255</v>
      </c>
      <c r="CG21" s="193">
        <f t="shared" si="7"/>
        <v>-1133.9159</v>
      </c>
      <c r="CH21" s="86"/>
      <c r="CI21" s="86"/>
      <c r="CJ21" s="86"/>
      <c r="CK21" s="86"/>
      <c r="CL21" s="86"/>
      <c r="CM21" s="86"/>
      <c r="CN21" s="86"/>
      <c r="CO21" s="86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  <c r="ALN21" s="147"/>
      <c r="ALO21" s="147"/>
      <c r="ALP21" s="147"/>
      <c r="ALQ21" s="147"/>
      <c r="ALR21" s="147"/>
      <c r="ALS21" s="147"/>
      <c r="ALT21" s="147"/>
      <c r="ALU21" s="147"/>
      <c r="ALV21" s="147"/>
      <c r="ALW21" s="147"/>
      <c r="ALX21" s="147"/>
      <c r="ALY21" s="147"/>
      <c r="ALZ21" s="147"/>
      <c r="AMA21" s="147"/>
      <c r="AMB21" s="147"/>
      <c r="AMC21" s="147"/>
    </row>
    <row r="22" spans="1:1017" ht="12" thickBot="1">
      <c r="A22" s="178" t="s">
        <v>75</v>
      </c>
      <c r="B22" s="201">
        <v>132.19999999999999</v>
      </c>
      <c r="C22" s="202">
        <v>85.147540000000006</v>
      </c>
      <c r="D22" s="391">
        <f t="shared" si="0"/>
        <v>64.408124054462945</v>
      </c>
      <c r="E22" s="210">
        <v>26</v>
      </c>
      <c r="F22" s="202"/>
      <c r="G22" s="356">
        <f t="shared" si="1"/>
        <v>0</v>
      </c>
      <c r="H22" s="210">
        <v>82</v>
      </c>
      <c r="I22" s="202">
        <v>1.3448599999999999</v>
      </c>
      <c r="J22" s="356">
        <f t="shared" si="2"/>
        <v>1.6400731707317071</v>
      </c>
      <c r="K22" s="216">
        <v>477</v>
      </c>
      <c r="L22" s="348">
        <v>31.126830000000002</v>
      </c>
      <c r="M22" s="356">
        <f t="shared" si="3"/>
        <v>6.5255408805031445</v>
      </c>
      <c r="N22" s="216"/>
      <c r="O22" s="348">
        <v>1.05782</v>
      </c>
      <c r="P22" s="356" t="e">
        <f t="shared" si="4"/>
        <v>#DIV/0!</v>
      </c>
      <c r="Q22" s="356">
        <f t="shared" si="8"/>
        <v>32.184650000000005</v>
      </c>
      <c r="R22" s="178" t="s">
        <v>75</v>
      </c>
      <c r="S22" s="216">
        <v>82.6</v>
      </c>
      <c r="T22" s="349"/>
      <c r="U22" s="392"/>
      <c r="V22" s="163" t="s">
        <v>75</v>
      </c>
      <c r="W22" s="216"/>
      <c r="X22" s="349"/>
      <c r="Y22" s="232"/>
      <c r="Z22" s="351"/>
      <c r="AA22" s="229" t="e">
        <f t="shared" si="15"/>
        <v>#DIV/0!</v>
      </c>
      <c r="AB22" s="232">
        <v>288.38648999999998</v>
      </c>
      <c r="AC22" s="349">
        <v>117.53613</v>
      </c>
      <c r="AD22" s="356">
        <f t="shared" si="9"/>
        <v>40.756461927186677</v>
      </c>
      <c r="AE22" s="237"/>
      <c r="AF22" s="238"/>
      <c r="AG22" s="393"/>
      <c r="AH22" s="525"/>
      <c r="AI22" s="538"/>
      <c r="AJ22" s="539"/>
      <c r="AK22" s="603" t="s">
        <v>75</v>
      </c>
      <c r="AL22" s="529"/>
      <c r="AM22" s="348"/>
      <c r="AN22" s="394">
        <f t="shared" si="17"/>
        <v>1088.18649</v>
      </c>
      <c r="AO22" s="353">
        <f t="shared" si="16"/>
        <v>236.21318000000002</v>
      </c>
      <c r="AP22" s="468">
        <f t="shared" si="10"/>
        <v>21.707049496635452</v>
      </c>
      <c r="AQ22" s="95">
        <f t="shared" si="11"/>
        <v>-851.97331000000008</v>
      </c>
      <c r="AR22" s="395" t="s">
        <v>75</v>
      </c>
      <c r="AS22" s="257">
        <v>1589</v>
      </c>
      <c r="AT22" s="122">
        <v>637</v>
      </c>
      <c r="AU22" s="396">
        <f t="shared" si="12"/>
        <v>40.08810572687225</v>
      </c>
      <c r="AV22" s="397"/>
      <c r="AW22" s="398"/>
      <c r="AX22" s="264">
        <v>17</v>
      </c>
      <c r="AY22" s="126"/>
      <c r="AZ22" s="399"/>
      <c r="BA22" s="400">
        <v>19</v>
      </c>
      <c r="BB22" s="401"/>
      <c r="BC22" s="210">
        <v>2.8</v>
      </c>
      <c r="BD22" s="269">
        <v>2.8</v>
      </c>
      <c r="BE22" s="178" t="s">
        <v>75</v>
      </c>
      <c r="BF22" s="208">
        <v>76.2</v>
      </c>
      <c r="BG22" s="269">
        <v>16.234000000000002</v>
      </c>
      <c r="BH22" s="275"/>
      <c r="BI22" s="276"/>
      <c r="BJ22" s="101"/>
      <c r="BK22" s="275"/>
      <c r="BL22" s="276"/>
      <c r="BM22" s="275"/>
      <c r="BN22" s="276"/>
      <c r="BO22" s="275"/>
      <c r="BP22" s="276"/>
      <c r="BQ22" s="275"/>
      <c r="BR22" s="431"/>
      <c r="BS22" s="441"/>
      <c r="BT22" s="544"/>
      <c r="BU22" s="606">
        <v>105</v>
      </c>
      <c r="BV22" s="606">
        <v>105</v>
      </c>
      <c r="BW22" s="548">
        <v>104.5</v>
      </c>
      <c r="BX22" s="544"/>
      <c r="BY22" s="178" t="s">
        <v>75</v>
      </c>
      <c r="BZ22" s="552"/>
      <c r="CA22" s="553"/>
      <c r="CB22" s="432">
        <f t="shared" si="13"/>
        <v>1913.5</v>
      </c>
      <c r="CC22" s="385">
        <f t="shared" si="5"/>
        <v>761.03399999999999</v>
      </c>
      <c r="CD22" s="402">
        <f t="shared" si="6"/>
        <v>3001.68649</v>
      </c>
      <c r="CE22" s="403">
        <f t="shared" si="6"/>
        <v>997.24718000000007</v>
      </c>
      <c r="CF22" s="498">
        <f t="shared" si="14"/>
        <v>33.222895972723656</v>
      </c>
      <c r="CG22" s="404">
        <f t="shared" si="7"/>
        <v>-2004.43931</v>
      </c>
      <c r="CH22" s="86"/>
      <c r="CI22" s="86"/>
      <c r="CJ22" s="86"/>
      <c r="CK22" s="86"/>
      <c r="CL22" s="86"/>
      <c r="CM22" s="86"/>
      <c r="CN22" s="86"/>
      <c r="CO22" s="86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  <c r="ALN22" s="147"/>
      <c r="ALO22" s="147"/>
      <c r="ALP22" s="147"/>
      <c r="ALQ22" s="147"/>
      <c r="ALR22" s="147"/>
      <c r="ALS22" s="147"/>
      <c r="ALT22" s="147"/>
      <c r="ALU22" s="147"/>
      <c r="ALV22" s="147"/>
      <c r="ALW22" s="147"/>
      <c r="ALX22" s="147"/>
      <c r="ALY22" s="147"/>
      <c r="ALZ22" s="147"/>
      <c r="AMA22" s="147"/>
      <c r="AMB22" s="147"/>
      <c r="AMC22" s="147"/>
    </row>
    <row r="23" spans="1:1017" ht="12" thickBot="1">
      <c r="A23" s="405" t="s">
        <v>16</v>
      </c>
      <c r="B23" s="406">
        <f>SUM(B9:B22)</f>
        <v>10552.693000000001</v>
      </c>
      <c r="C23" s="406">
        <f>SUM(C9:C22)</f>
        <v>4321.9752200000003</v>
      </c>
      <c r="D23" s="408">
        <f t="shared" si="0"/>
        <v>40.956135272768762</v>
      </c>
      <c r="E23" s="409">
        <f>SUM(E9:E22)</f>
        <v>1365.74</v>
      </c>
      <c r="F23" s="407">
        <f>SUM(F9:F22)</f>
        <v>1173.20715</v>
      </c>
      <c r="G23" s="410">
        <f>F23/E23*100</f>
        <v>85.902671811618603</v>
      </c>
      <c r="H23" s="411">
        <f>SUM(H9:H22)</f>
        <v>1037.5</v>
      </c>
      <c r="I23" s="407">
        <f>SUM(I9:I22)</f>
        <v>50.447099999999999</v>
      </c>
      <c r="J23" s="410">
        <f t="shared" si="2"/>
        <v>4.8623710843373491</v>
      </c>
      <c r="K23" s="409">
        <f>SUM(K9:K22)</f>
        <v>6839</v>
      </c>
      <c r="L23" s="407">
        <f>SUM(L9:L22)</f>
        <v>546.89497000000006</v>
      </c>
      <c r="M23" s="410">
        <f t="shared" si="3"/>
        <v>7.9967096066676433</v>
      </c>
      <c r="N23" s="409">
        <f>SUM(N9:N22)</f>
        <v>1086.5</v>
      </c>
      <c r="O23" s="407">
        <f>SUM(O9:O22)</f>
        <v>588.22275999999999</v>
      </c>
      <c r="P23" s="410">
        <f t="shared" si="4"/>
        <v>54.139232397606996</v>
      </c>
      <c r="Q23" s="452">
        <f t="shared" si="8"/>
        <v>1135.1177299999999</v>
      </c>
      <c r="R23" s="405" t="s">
        <v>16</v>
      </c>
      <c r="S23" s="406">
        <f>SUM(S9:S22)</f>
        <v>4261.8396400000001</v>
      </c>
      <c r="T23" s="407">
        <f>SUM(T9:T22)</f>
        <v>239.79322999999999</v>
      </c>
      <c r="U23" s="410"/>
      <c r="V23" s="412">
        <f>SUM(V9:V22)</f>
        <v>0</v>
      </c>
      <c r="W23" s="406">
        <f>SUM(W9:W22)</f>
        <v>1732.93523</v>
      </c>
      <c r="X23" s="407">
        <f>SUM(X9:X22)</f>
        <v>2531.2855800000002</v>
      </c>
      <c r="Y23" s="409">
        <f>SUM(Y9:Y22)</f>
        <v>33</v>
      </c>
      <c r="Z23" s="407">
        <f>SUM(Z9:Z22)</f>
        <v>7.870000000000001</v>
      </c>
      <c r="AA23" s="410">
        <f>Z23/Y23*100</f>
        <v>23.848484848484851</v>
      </c>
      <c r="AB23" s="406">
        <f>SUM(AB9:AB22)</f>
        <v>9228.3686300000027</v>
      </c>
      <c r="AC23" s="407">
        <f>SUM(AC9:AC22)</f>
        <v>3645.9701500000001</v>
      </c>
      <c r="AD23" s="410">
        <f t="shared" si="9"/>
        <v>39.508284683681943</v>
      </c>
      <c r="AE23" s="411">
        <f t="shared" ref="AE23:AO23" si="18">SUM(AE9:AE22)</f>
        <v>50</v>
      </c>
      <c r="AF23" s="413">
        <f t="shared" si="18"/>
        <v>55.5</v>
      </c>
      <c r="AG23" s="420">
        <f t="shared" si="18"/>
        <v>0</v>
      </c>
      <c r="AH23" s="407">
        <f t="shared" si="18"/>
        <v>0</v>
      </c>
      <c r="AI23" s="414">
        <f t="shared" si="18"/>
        <v>0</v>
      </c>
      <c r="AJ23" s="407">
        <f t="shared" si="18"/>
        <v>0</v>
      </c>
      <c r="AK23" s="405" t="s">
        <v>16</v>
      </c>
      <c r="AL23" s="420">
        <f t="shared" si="18"/>
        <v>0</v>
      </c>
      <c r="AM23" s="407">
        <f t="shared" si="18"/>
        <v>4.87</v>
      </c>
      <c r="AN23" s="415">
        <f t="shared" si="18"/>
        <v>36187.576500000003</v>
      </c>
      <c r="AO23" s="416">
        <f t="shared" si="18"/>
        <v>13166.036159999996</v>
      </c>
      <c r="AP23" s="469">
        <f t="shared" si="10"/>
        <v>36.382751854078968</v>
      </c>
      <c r="AQ23" s="470">
        <f t="shared" si="11"/>
        <v>-23021.540340000007</v>
      </c>
      <c r="AR23" s="412">
        <f>SUM(AR9:AR22)</f>
        <v>0</v>
      </c>
      <c r="AS23" s="420">
        <f>SUM(AS9:AS22)</f>
        <v>31605</v>
      </c>
      <c r="AT23" s="421">
        <f>SUM(AT9:AT22)</f>
        <v>13169</v>
      </c>
      <c r="AU23" s="422">
        <v>100</v>
      </c>
      <c r="AV23" s="423">
        <f>SUM(AV9:AV22)</f>
        <v>0</v>
      </c>
      <c r="AW23" s="419">
        <f>SUM(AW9:AW22)</f>
        <v>0</v>
      </c>
      <c r="AX23" s="411">
        <f>SUM(AX9:AX22)</f>
        <v>200</v>
      </c>
      <c r="AY23" s="424">
        <f>SUM(AY9:AY22)</f>
        <v>0</v>
      </c>
      <c r="AZ23" s="425">
        <f t="shared" ref="AZ23" si="19">AY23/AX23*100</f>
        <v>0</v>
      </c>
      <c r="BA23" s="411">
        <f t="shared" ref="BA23:BI23" si="20">SUM(BA9:BA22)</f>
        <v>900</v>
      </c>
      <c r="BB23" s="414">
        <f t="shared" si="20"/>
        <v>143</v>
      </c>
      <c r="BC23" s="411">
        <f t="shared" si="20"/>
        <v>67.799999999999983</v>
      </c>
      <c r="BD23" s="541">
        <f t="shared" si="20"/>
        <v>63.749999999999986</v>
      </c>
      <c r="BE23" s="405" t="s">
        <v>16</v>
      </c>
      <c r="BF23" s="515">
        <f t="shared" si="20"/>
        <v>1371.6000000000004</v>
      </c>
      <c r="BG23" s="407">
        <f t="shared" si="20"/>
        <v>342.90000000000003</v>
      </c>
      <c r="BH23" s="411">
        <f t="shared" si="20"/>
        <v>0</v>
      </c>
      <c r="BI23" s="414">
        <f t="shared" si="20"/>
        <v>0</v>
      </c>
      <c r="BJ23" s="426"/>
      <c r="BK23" s="411">
        <f t="shared" ref="BK23:CC23" si="21">SUM(BK9:BK22)</f>
        <v>27</v>
      </c>
      <c r="BL23" s="414">
        <f t="shared" si="21"/>
        <v>0</v>
      </c>
      <c r="BM23" s="411">
        <f t="shared" si="21"/>
        <v>0</v>
      </c>
      <c r="BN23" s="414">
        <f t="shared" si="21"/>
        <v>0</v>
      </c>
      <c r="BO23" s="411">
        <f t="shared" si="21"/>
        <v>0</v>
      </c>
      <c r="BP23" s="414">
        <f t="shared" si="21"/>
        <v>0</v>
      </c>
      <c r="BQ23" s="411">
        <f t="shared" si="21"/>
        <v>11708.9</v>
      </c>
      <c r="BR23" s="434">
        <f t="shared" si="21"/>
        <v>2772.4</v>
      </c>
      <c r="BS23" s="411">
        <f t="shared" si="21"/>
        <v>1547.2</v>
      </c>
      <c r="BT23" s="428">
        <f t="shared" si="21"/>
        <v>0</v>
      </c>
      <c r="BU23" s="428">
        <f t="shared" si="21"/>
        <v>1469.8</v>
      </c>
      <c r="BV23" s="428">
        <f t="shared" si="21"/>
        <v>1469.8</v>
      </c>
      <c r="BW23" s="428">
        <f t="shared" si="21"/>
        <v>3304</v>
      </c>
      <c r="BX23" s="428">
        <f t="shared" si="21"/>
        <v>0</v>
      </c>
      <c r="BY23" s="405" t="s">
        <v>16</v>
      </c>
      <c r="BZ23" s="428">
        <f t="shared" si="21"/>
        <v>25</v>
      </c>
      <c r="CA23" s="572">
        <f t="shared" si="21"/>
        <v>15.6</v>
      </c>
      <c r="CB23" s="423">
        <f t="shared" si="21"/>
        <v>52226.30000000001</v>
      </c>
      <c r="CC23" s="407">
        <f t="shared" si="21"/>
        <v>17976.45</v>
      </c>
      <c r="CD23" s="450">
        <f>SUM(CD9:CD22)</f>
        <v>88413.876500000013</v>
      </c>
      <c r="CE23" s="451">
        <f>SUM(CE9:CE22)</f>
        <v>31142.48616</v>
      </c>
      <c r="CF23" s="499">
        <f>CE23/CD23*100</f>
        <v>35.223527564703033</v>
      </c>
      <c r="CG23" s="497">
        <f>SUM(CG9:CG22)</f>
        <v>-57271.390340000005</v>
      </c>
      <c r="CH23" s="86"/>
      <c r="CI23" s="86"/>
      <c r="CJ23" s="86"/>
      <c r="CK23" s="86"/>
      <c r="CL23" s="86"/>
      <c r="CM23" s="86"/>
      <c r="CN23" s="86"/>
      <c r="CO23" s="86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  <c r="ALQ23" s="147"/>
      <c r="ALR23" s="147"/>
      <c r="ALS23" s="147"/>
      <c r="ALT23" s="147"/>
      <c r="ALU23" s="147"/>
      <c r="ALV23" s="147"/>
      <c r="ALW23" s="147"/>
      <c r="ALX23" s="147"/>
      <c r="ALY23" s="147"/>
      <c r="ALZ23" s="147"/>
      <c r="AMA23" s="147"/>
      <c r="AMB23" s="147"/>
      <c r="AMC23" s="147"/>
    </row>
    <row r="24" spans="1:1017">
      <c r="AO24" s="164"/>
      <c r="CD24" s="165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  <c r="ALQ24" s="147"/>
      <c r="ALR24" s="147"/>
      <c r="ALS24" s="147"/>
      <c r="ALT24" s="147"/>
      <c r="ALU24" s="147"/>
      <c r="ALV24" s="147"/>
      <c r="ALW24" s="147"/>
      <c r="ALX24" s="147"/>
      <c r="ALY24" s="147"/>
      <c r="ALZ24" s="147"/>
      <c r="AMA24" s="147"/>
      <c r="AMB24" s="147"/>
      <c r="AMC24" s="147"/>
    </row>
    <row r="25" spans="1:1017">
      <c r="D25" s="166"/>
      <c r="E25" s="166"/>
      <c r="F25" s="166"/>
      <c r="G25" s="166"/>
      <c r="AN25" s="164"/>
      <c r="AO25" s="165"/>
      <c r="CD25" s="141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  <c r="ALQ25" s="147"/>
      <c r="ALR25" s="147"/>
      <c r="ALS25" s="147"/>
      <c r="ALT25" s="147"/>
      <c r="ALU25" s="147"/>
      <c r="ALV25" s="147"/>
      <c r="ALW25" s="147"/>
      <c r="ALX25" s="147"/>
      <c r="ALY25" s="147"/>
      <c r="ALZ25" s="147"/>
      <c r="AMA25" s="147"/>
      <c r="AMB25" s="147"/>
      <c r="AMC25" s="147"/>
    </row>
    <row r="26" spans="1:1017" ht="12.75">
      <c r="A26" s="1" t="s">
        <v>76</v>
      </c>
      <c r="C26" s="167"/>
      <c r="R26" s="1"/>
      <c r="AK26" s="1"/>
      <c r="BE26" s="1"/>
      <c r="BY26" s="1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  <c r="ALQ26" s="147"/>
      <c r="ALR26" s="147"/>
      <c r="ALS26" s="147"/>
      <c r="ALT26" s="147"/>
      <c r="ALU26" s="147"/>
      <c r="ALV26" s="147"/>
      <c r="ALW26" s="147"/>
      <c r="ALX26" s="147"/>
      <c r="ALY26" s="147"/>
      <c r="ALZ26" s="147"/>
      <c r="AMA26" s="147"/>
      <c r="AMB26" s="147"/>
      <c r="AMC26" s="147"/>
    </row>
    <row r="27" spans="1:1017">
      <c r="B27" s="168"/>
      <c r="C27" s="168"/>
      <c r="E27" s="165"/>
      <c r="H27" s="168"/>
      <c r="I27" s="168"/>
      <c r="N27" s="168"/>
      <c r="O27" s="168"/>
      <c r="S27" s="168"/>
      <c r="W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L27" s="168"/>
      <c r="AM27" s="168"/>
      <c r="AO27" s="168"/>
      <c r="AP27" s="168"/>
      <c r="AW27" s="168"/>
      <c r="AX27" s="168"/>
      <c r="AY27" s="168"/>
      <c r="AZ27" s="168"/>
      <c r="BA27" s="168"/>
      <c r="BB27" s="168"/>
      <c r="BD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Z27" s="168"/>
      <c r="CA27" s="168"/>
      <c r="CB27" s="168"/>
      <c r="CC27" s="168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  <c r="ALQ27" s="147"/>
      <c r="ALR27" s="147"/>
      <c r="ALS27" s="147"/>
      <c r="ALT27" s="147"/>
      <c r="ALU27" s="147"/>
      <c r="ALV27" s="147"/>
      <c r="ALW27" s="147"/>
      <c r="ALX27" s="147"/>
      <c r="ALY27" s="147"/>
      <c r="ALZ27" s="147"/>
      <c r="AMA27" s="147"/>
      <c r="AMB27" s="147"/>
      <c r="AMC27" s="147"/>
    </row>
    <row r="28" spans="1:1017">
      <c r="C28" s="164"/>
      <c r="F28" s="590"/>
      <c r="G28" s="590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  <c r="ALQ28" s="147"/>
      <c r="ALR28" s="147"/>
      <c r="ALS28" s="147"/>
      <c r="ALT28" s="147"/>
      <c r="ALU28" s="147"/>
      <c r="ALV28" s="147"/>
      <c r="ALW28" s="147"/>
      <c r="ALX28" s="147"/>
      <c r="ALY28" s="147"/>
      <c r="ALZ28" s="147"/>
      <c r="AMA28" s="147"/>
      <c r="AMB28" s="147"/>
      <c r="AMC28" s="147"/>
    </row>
    <row r="29" spans="1:1017">
      <c r="C29" s="164"/>
      <c r="F29" s="590"/>
      <c r="G29" s="590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  <c r="ALQ29" s="147"/>
      <c r="ALR29" s="147"/>
      <c r="ALS29" s="147"/>
      <c r="ALT29" s="147"/>
      <c r="ALU29" s="147"/>
      <c r="ALV29" s="147"/>
      <c r="ALW29" s="147"/>
      <c r="ALX29" s="147"/>
      <c r="ALY29" s="147"/>
      <c r="ALZ29" s="147"/>
      <c r="AMA29" s="147"/>
      <c r="AMB29" s="147"/>
      <c r="AMC29" s="147"/>
    </row>
    <row r="30" spans="1:1017">
      <c r="C30" s="164"/>
      <c r="E30" s="591"/>
      <c r="F30" s="591"/>
      <c r="G30" s="591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  <c r="ALQ30" s="147"/>
      <c r="ALR30" s="147"/>
      <c r="ALS30" s="147"/>
      <c r="ALT30" s="147"/>
      <c r="ALU30" s="147"/>
      <c r="ALV30" s="147"/>
      <c r="ALW30" s="147"/>
      <c r="ALX30" s="147"/>
      <c r="ALY30" s="147"/>
      <c r="ALZ30" s="147"/>
      <c r="AMA30" s="147"/>
      <c r="AMB30" s="147"/>
      <c r="AMC30" s="147"/>
    </row>
    <row r="31" spans="1:1017">
      <c r="C31" s="164"/>
      <c r="E31" s="591"/>
      <c r="F31" s="591"/>
      <c r="G31" s="591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  <c r="ALQ31" s="147"/>
      <c r="ALR31" s="147"/>
      <c r="ALS31" s="147"/>
      <c r="ALT31" s="147"/>
      <c r="ALU31" s="147"/>
      <c r="ALV31" s="147"/>
      <c r="ALW31" s="147"/>
      <c r="ALX31" s="147"/>
      <c r="ALY31" s="147"/>
      <c r="ALZ31" s="147"/>
      <c r="AMA31" s="147"/>
      <c r="AMB31" s="147"/>
      <c r="AMC31" s="147"/>
    </row>
    <row r="32" spans="1:1017">
      <c r="C32" s="164"/>
      <c r="E32" s="591"/>
      <c r="F32" s="591"/>
      <c r="G32" s="591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  <c r="ALN32" s="147"/>
      <c r="ALO32" s="147"/>
      <c r="ALP32" s="147"/>
      <c r="ALQ32" s="147"/>
      <c r="ALR32" s="147"/>
      <c r="ALS32" s="147"/>
      <c r="ALT32" s="147"/>
      <c r="ALU32" s="147"/>
      <c r="ALV32" s="147"/>
      <c r="ALW32" s="147"/>
      <c r="ALX32" s="147"/>
      <c r="ALY32" s="147"/>
      <c r="ALZ32" s="147"/>
      <c r="AMA32" s="147"/>
      <c r="AMB32" s="147"/>
      <c r="AMC32" s="147"/>
    </row>
    <row r="33" spans="3:7" s="147" customFormat="1">
      <c r="C33" s="164"/>
      <c r="E33" s="592"/>
      <c r="F33" s="592"/>
      <c r="G33" s="592"/>
    </row>
    <row r="34" spans="3:7" s="147" customFormat="1">
      <c r="C34" s="164"/>
      <c r="E34" s="592"/>
      <c r="F34" s="592"/>
      <c r="G34" s="592"/>
    </row>
    <row r="35" spans="3:7" s="147" customFormat="1">
      <c r="C35" s="164"/>
      <c r="E35" s="592"/>
      <c r="F35" s="592"/>
      <c r="G35" s="592"/>
    </row>
    <row r="36" spans="3:7" s="147" customFormat="1">
      <c r="C36" s="164"/>
    </row>
    <row r="37" spans="3:7" s="147" customFormat="1">
      <c r="C37" s="164"/>
    </row>
    <row r="38" spans="3:7" s="147" customFormat="1">
      <c r="C38" s="164"/>
    </row>
    <row r="39" spans="3:7" s="147" customFormat="1">
      <c r="C39" s="164"/>
    </row>
    <row r="40" spans="3:7" s="147" customFormat="1">
      <c r="C40" s="164"/>
    </row>
    <row r="41" spans="3:7" s="147" customFormat="1">
      <c r="C41" s="164"/>
    </row>
    <row r="42" spans="3:7" s="147" customFormat="1">
      <c r="C42" s="164"/>
    </row>
    <row r="43" spans="3:7" s="147" customFormat="1">
      <c r="C43" s="169"/>
    </row>
  </sheetData>
  <mergeCells count="39">
    <mergeCell ref="A4:CF4"/>
    <mergeCell ref="B6:C6"/>
    <mergeCell ref="E6:F6"/>
    <mergeCell ref="H6:I6"/>
    <mergeCell ref="K6:L6"/>
    <mergeCell ref="N6:O6"/>
    <mergeCell ref="S6:T6"/>
    <mergeCell ref="W6:X7"/>
    <mergeCell ref="Y6:Z7"/>
    <mergeCell ref="AB6:AC6"/>
    <mergeCell ref="BH6:BI7"/>
    <mergeCell ref="AE6:AF6"/>
    <mergeCell ref="AG6:AH7"/>
    <mergeCell ref="AI6:AJ7"/>
    <mergeCell ref="AL6:AM7"/>
    <mergeCell ref="AR6:AR7"/>
    <mergeCell ref="BW6:BX7"/>
    <mergeCell ref="BZ6:CA7"/>
    <mergeCell ref="CB6:CC7"/>
    <mergeCell ref="BQ6:BR7"/>
    <mergeCell ref="BS6:BT7"/>
    <mergeCell ref="BU6:BV7"/>
    <mergeCell ref="B7:C7"/>
    <mergeCell ref="E7:F7"/>
    <mergeCell ref="H7:I7"/>
    <mergeCell ref="K7:L7"/>
    <mergeCell ref="N7:O7"/>
    <mergeCell ref="S7:T7"/>
    <mergeCell ref="AB7:AC7"/>
    <mergeCell ref="BK6:BL7"/>
    <mergeCell ref="BM6:BN7"/>
    <mergeCell ref="BO6:BP7"/>
    <mergeCell ref="BC6:BD7"/>
    <mergeCell ref="BF6:BG7"/>
    <mergeCell ref="AS6:AU7"/>
    <mergeCell ref="AE7:AF7"/>
    <mergeCell ref="AV6:AW7"/>
    <mergeCell ref="AX6:AZ7"/>
    <mergeCell ref="BA6:BB7"/>
  </mergeCells>
  <pageMargins left="0.25" right="0.25" top="0.75" bottom="0.75" header="0.3" footer="0.3"/>
  <pageSetup paperSize="9" scale="9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MK43"/>
  <sheetViews>
    <sheetView tabSelected="1" workbookViewId="0"/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875" style="146" customWidth="1"/>
    <col min="6" max="6" width="7.875" style="146" customWidth="1"/>
    <col min="7" max="7" width="5.75" style="146" customWidth="1"/>
    <col min="8" max="8" width="6.62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6.5" style="146" customWidth="1"/>
    <col min="15" max="15" width="8" style="146" customWidth="1"/>
    <col min="16" max="16" width="6" style="146" customWidth="1"/>
    <col min="17" max="17" width="10.375" style="146" customWidth="1"/>
    <col min="18" max="18" width="17.125" style="146" customWidth="1"/>
    <col min="19" max="19" width="9.125" style="146" customWidth="1"/>
    <col min="20" max="20" width="8.625" style="146" customWidth="1"/>
    <col min="21" max="21" width="4.875" style="146" customWidth="1"/>
    <col min="22" max="22" width="18.875" style="146" hidden="1" customWidth="1"/>
    <col min="23" max="23" width="8.875" style="146" customWidth="1"/>
    <col min="24" max="24" width="8.375" style="146" customWidth="1"/>
    <col min="25" max="25" width="5.625" style="146" customWidth="1"/>
    <col min="26" max="26" width="6.75" style="146" customWidth="1"/>
    <col min="27" max="27" width="6.375" style="146" customWidth="1"/>
    <col min="28" max="28" width="8.125" style="146" customWidth="1"/>
    <col min="29" max="29" width="7.75" style="146" customWidth="1"/>
    <col min="30" max="30" width="5.75" style="146" customWidth="1"/>
    <col min="31" max="31" width="4.75" style="146" customWidth="1"/>
    <col min="32" max="32" width="4.875" style="146" customWidth="1"/>
    <col min="33" max="33" width="5.25" style="146" customWidth="1"/>
    <col min="34" max="34" width="7" style="146" customWidth="1"/>
    <col min="35" max="35" width="4.375" style="146" customWidth="1"/>
    <col min="36" max="36" width="5.875" style="146" customWidth="1"/>
    <col min="37" max="37" width="17.125" style="146" customWidth="1"/>
    <col min="38" max="38" width="5.25" style="146" customWidth="1"/>
    <col min="39" max="39" width="6.875" style="146" customWidth="1"/>
    <col min="40" max="40" width="10.625" style="146" customWidth="1"/>
    <col min="41" max="41" width="10" style="146" customWidth="1"/>
    <col min="42" max="42" width="6.625" style="146" customWidth="1"/>
    <col min="43" max="43" width="7" style="146" customWidth="1"/>
    <col min="44" max="44" width="21.125" style="146" hidden="1" customWidth="1"/>
    <col min="45" max="45" width="7.75" style="146" customWidth="1"/>
    <col min="46" max="46" width="5.75" style="146" customWidth="1"/>
    <col min="47" max="47" width="4.75" style="146" customWidth="1"/>
    <col min="48" max="48" width="4.625" style="146" hidden="1" customWidth="1"/>
    <col min="49" max="49" width="4.375" style="146" hidden="1" customWidth="1"/>
    <col min="50" max="52" width="6.125" style="146" customWidth="1"/>
    <col min="53" max="53" width="5.75" style="146" customWidth="1"/>
    <col min="54" max="54" width="5.875" style="146" customWidth="1"/>
    <col min="55" max="55" width="5.125" style="146" customWidth="1"/>
    <col min="56" max="56" width="6.375" style="146" customWidth="1"/>
    <col min="57" max="57" width="8.875" style="146" customWidth="1"/>
    <col min="58" max="58" width="8.75" style="146" customWidth="1"/>
    <col min="59" max="59" width="14.25" style="146" customWidth="1"/>
    <col min="60" max="60" width="5.625" style="146" customWidth="1"/>
    <col min="61" max="61" width="6.25" style="146" customWidth="1"/>
    <col min="62" max="62" width="6" style="146" hidden="1" customWidth="1"/>
    <col min="63" max="63" width="5.625" style="146" customWidth="1"/>
    <col min="64" max="64" width="3.5" style="146" customWidth="1"/>
    <col min="65" max="65" width="7.375" style="146" customWidth="1"/>
    <col min="66" max="66" width="7.125" style="146" customWidth="1"/>
    <col min="67" max="67" width="6.25" style="146" customWidth="1"/>
    <col min="68" max="68" width="6" style="146" customWidth="1"/>
    <col min="69" max="70" width="5.5" style="146" customWidth="1"/>
    <col min="71" max="71" width="6.375" style="146" customWidth="1"/>
    <col min="72" max="72" width="5.625" style="146" customWidth="1"/>
    <col min="73" max="73" width="6.375" style="146" customWidth="1"/>
    <col min="74" max="82" width="6.125" style="146" customWidth="1"/>
    <col min="83" max="83" width="15.75" style="146" customWidth="1"/>
    <col min="84" max="85" width="7" style="146" customWidth="1"/>
    <col min="86" max="86" width="5.625" style="146" customWidth="1"/>
    <col min="87" max="87" width="5.875" style="146" customWidth="1"/>
    <col min="88" max="88" width="9.25" style="146" customWidth="1"/>
    <col min="89" max="89" width="8.875" style="146" customWidth="1"/>
    <col min="90" max="90" width="13.25" style="146" customWidth="1"/>
    <col min="91" max="91" width="11.875" style="146" customWidth="1"/>
    <col min="92" max="92" width="5.875" style="146" customWidth="1"/>
    <col min="93" max="93" width="10.125" style="146" customWidth="1"/>
    <col min="94" max="104" width="12.125" style="146" customWidth="1"/>
    <col min="105" max="105" width="12.5" style="146" customWidth="1"/>
    <col min="106" max="1025" width="8.5" style="146" customWidth="1"/>
    <col min="1026" max="1026" width="9" style="147" customWidth="1"/>
    <col min="1027" max="16384" width="9" style="147"/>
  </cols>
  <sheetData>
    <row r="1" spans="1:1025"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  <c r="ALN1" s="147"/>
      <c r="ALO1" s="147"/>
      <c r="ALP1" s="147"/>
      <c r="ALQ1" s="147"/>
      <c r="ALR1" s="147"/>
      <c r="ALS1" s="147"/>
      <c r="ALT1" s="147"/>
      <c r="ALU1" s="147"/>
      <c r="ALV1" s="147"/>
      <c r="ALW1" s="147"/>
      <c r="ALX1" s="147"/>
      <c r="ALY1" s="147"/>
      <c r="ALZ1" s="147"/>
      <c r="AMA1" s="147"/>
      <c r="AMB1" s="147"/>
      <c r="AMC1" s="147"/>
      <c r="AMD1" s="147"/>
      <c r="AME1" s="147"/>
      <c r="AMF1" s="147"/>
      <c r="AMG1" s="147"/>
      <c r="AMH1" s="147"/>
      <c r="AMI1" s="147"/>
      <c r="AMJ1" s="147"/>
      <c r="AMK1" s="147"/>
    </row>
    <row r="2" spans="1:1025"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  <c r="ALN2" s="147"/>
      <c r="ALO2" s="147"/>
      <c r="ALP2" s="147"/>
      <c r="ALQ2" s="147"/>
      <c r="ALR2" s="147"/>
      <c r="ALS2" s="147"/>
      <c r="ALT2" s="147"/>
      <c r="ALU2" s="147"/>
      <c r="ALV2" s="147"/>
      <c r="ALW2" s="147"/>
      <c r="ALX2" s="147"/>
      <c r="ALY2" s="147"/>
      <c r="ALZ2" s="147"/>
      <c r="AMA2" s="147"/>
      <c r="AMB2" s="147"/>
      <c r="AMC2" s="147"/>
      <c r="AMD2" s="147"/>
      <c r="AME2" s="147"/>
      <c r="AMF2" s="147"/>
      <c r="AMG2" s="147"/>
      <c r="AMH2" s="147"/>
      <c r="AMI2" s="147"/>
      <c r="AMJ2" s="147"/>
      <c r="AMK2" s="147"/>
    </row>
    <row r="3" spans="1:1025"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  <c r="ALN3" s="147"/>
      <c r="ALO3" s="147"/>
      <c r="ALP3" s="147"/>
      <c r="ALQ3" s="147"/>
      <c r="ALR3" s="147"/>
      <c r="ALS3" s="147"/>
      <c r="ALT3" s="147"/>
      <c r="ALU3" s="147"/>
      <c r="ALV3" s="147"/>
      <c r="ALW3" s="147"/>
      <c r="ALX3" s="147"/>
      <c r="ALY3" s="147"/>
      <c r="ALZ3" s="147"/>
      <c r="AMA3" s="147"/>
      <c r="AMB3" s="147"/>
      <c r="AMC3" s="147"/>
      <c r="AMD3" s="147"/>
      <c r="AME3" s="147"/>
      <c r="AMF3" s="147"/>
      <c r="AMG3" s="147"/>
      <c r="AMH3" s="147"/>
      <c r="AMI3" s="147"/>
      <c r="AMJ3" s="147"/>
      <c r="AMK3" s="147"/>
    </row>
    <row r="4" spans="1:1025" ht="13.5">
      <c r="A4" s="735" t="s">
        <v>132</v>
      </c>
      <c r="B4" s="735"/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735"/>
      <c r="AS4" s="735"/>
      <c r="AT4" s="735"/>
      <c r="AU4" s="735"/>
      <c r="AV4" s="735"/>
      <c r="AW4" s="735"/>
      <c r="AX4" s="735"/>
      <c r="AY4" s="735"/>
      <c r="AZ4" s="735"/>
      <c r="BA4" s="735"/>
      <c r="BB4" s="735"/>
      <c r="BC4" s="735"/>
      <c r="BD4" s="735"/>
      <c r="BE4" s="735"/>
      <c r="BF4" s="735"/>
      <c r="BG4" s="735"/>
      <c r="BH4" s="735"/>
      <c r="BI4" s="735"/>
      <c r="BJ4" s="735"/>
      <c r="BK4" s="735"/>
      <c r="BL4" s="735"/>
      <c r="BM4" s="735"/>
      <c r="BN4" s="735"/>
      <c r="BO4" s="735"/>
      <c r="BP4" s="735"/>
      <c r="BQ4" s="735"/>
      <c r="BR4" s="735"/>
      <c r="BS4" s="735"/>
      <c r="BT4" s="735"/>
      <c r="BU4" s="735"/>
      <c r="BV4" s="735"/>
      <c r="BW4" s="735"/>
      <c r="BX4" s="735"/>
      <c r="BY4" s="735"/>
      <c r="BZ4" s="735"/>
      <c r="CA4" s="735"/>
      <c r="CB4" s="735"/>
      <c r="CC4" s="735"/>
      <c r="CD4" s="735"/>
      <c r="CE4" s="735"/>
      <c r="CF4" s="735"/>
      <c r="CG4" s="735"/>
      <c r="CH4" s="735"/>
      <c r="CI4" s="735"/>
      <c r="CJ4" s="735"/>
      <c r="CK4" s="735"/>
      <c r="CL4" s="735"/>
      <c r="CM4" s="735"/>
      <c r="CN4" s="735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  <c r="ALN4" s="147"/>
      <c r="ALO4" s="147"/>
      <c r="ALP4" s="147"/>
      <c r="ALQ4" s="147"/>
      <c r="ALR4" s="147"/>
      <c r="ALS4" s="147"/>
      <c r="ALT4" s="147"/>
      <c r="ALU4" s="147"/>
      <c r="ALV4" s="147"/>
      <c r="ALW4" s="147"/>
      <c r="ALX4" s="147"/>
      <c r="ALY4" s="147"/>
      <c r="ALZ4" s="147"/>
      <c r="AMA4" s="147"/>
      <c r="AMB4" s="147"/>
      <c r="AMC4" s="147"/>
      <c r="AMD4" s="147"/>
      <c r="AME4" s="147"/>
      <c r="AMF4" s="147"/>
      <c r="AMG4" s="147"/>
      <c r="AMH4" s="147"/>
      <c r="AMI4" s="147"/>
      <c r="AMJ4" s="147"/>
      <c r="AMK4" s="147"/>
    </row>
    <row r="5" spans="1:1025" ht="12" thickBot="1">
      <c r="A5" s="619"/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23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22"/>
      <c r="BV5" s="622"/>
      <c r="BW5" s="622"/>
      <c r="BX5" s="627"/>
      <c r="BY5" s="622"/>
      <c r="BZ5" s="627"/>
      <c r="CA5" s="622"/>
      <c r="CB5" s="627"/>
      <c r="CC5" s="622"/>
      <c r="CD5" s="627"/>
      <c r="CE5" s="629"/>
      <c r="CF5" s="622"/>
      <c r="CG5" s="627"/>
      <c r="CH5" s="619"/>
      <c r="CI5" s="619"/>
      <c r="CJ5" s="619"/>
      <c r="CK5" s="619"/>
      <c r="CL5" s="619"/>
      <c r="CM5" s="619"/>
      <c r="CN5" s="619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  <c r="ALN5" s="147"/>
      <c r="ALO5" s="147"/>
      <c r="ALP5" s="147"/>
      <c r="ALQ5" s="147"/>
      <c r="ALR5" s="147"/>
      <c r="ALS5" s="147"/>
      <c r="ALT5" s="147"/>
      <c r="ALU5" s="147"/>
      <c r="ALV5" s="147"/>
      <c r="ALW5" s="147"/>
      <c r="ALX5" s="147"/>
      <c r="ALY5" s="147"/>
      <c r="ALZ5" s="147"/>
      <c r="AMA5" s="147"/>
      <c r="AMB5" s="147"/>
      <c r="AMC5" s="147"/>
      <c r="AMD5" s="147"/>
      <c r="AME5" s="147"/>
      <c r="AMF5" s="147"/>
      <c r="AMG5" s="147"/>
      <c r="AMH5" s="147"/>
      <c r="AMI5" s="147"/>
      <c r="AMJ5" s="147"/>
      <c r="AMK5" s="147"/>
    </row>
    <row r="6" spans="1:1025" s="150" customFormat="1" ht="21.75" customHeight="1">
      <c r="A6" s="170" t="s">
        <v>1</v>
      </c>
      <c r="B6" s="683" t="s">
        <v>2</v>
      </c>
      <c r="C6" s="684"/>
      <c r="D6" s="171" t="s">
        <v>3</v>
      </c>
      <c r="E6" s="683" t="s">
        <v>120</v>
      </c>
      <c r="F6" s="684"/>
      <c r="G6" s="183" t="s">
        <v>3</v>
      </c>
      <c r="H6" s="686" t="s">
        <v>5</v>
      </c>
      <c r="I6" s="691"/>
      <c r="J6" s="183" t="s">
        <v>3</v>
      </c>
      <c r="K6" s="686" t="s">
        <v>6</v>
      </c>
      <c r="L6" s="691"/>
      <c r="M6" s="183" t="s">
        <v>3</v>
      </c>
      <c r="N6" s="686" t="s">
        <v>6</v>
      </c>
      <c r="O6" s="691"/>
      <c r="P6" s="183" t="s">
        <v>3</v>
      </c>
      <c r="Q6" s="352" t="s">
        <v>97</v>
      </c>
      <c r="R6" s="170" t="s">
        <v>1</v>
      </c>
      <c r="S6" s="686" t="s">
        <v>121</v>
      </c>
      <c r="T6" s="691"/>
      <c r="U6" s="183" t="s">
        <v>3</v>
      </c>
      <c r="V6" s="171" t="s">
        <v>1</v>
      </c>
      <c r="W6" s="721" t="s">
        <v>126</v>
      </c>
      <c r="X6" s="722"/>
      <c r="Y6" s="674" t="s">
        <v>78</v>
      </c>
      <c r="Z6" s="675"/>
      <c r="AA6" s="183" t="s">
        <v>3</v>
      </c>
      <c r="AB6" s="686" t="s">
        <v>11</v>
      </c>
      <c r="AC6" s="691"/>
      <c r="AD6" s="183" t="s">
        <v>3</v>
      </c>
      <c r="AE6" s="686" t="s">
        <v>12</v>
      </c>
      <c r="AF6" s="691"/>
      <c r="AG6" s="674" t="s">
        <v>14</v>
      </c>
      <c r="AH6" s="675"/>
      <c r="AI6" s="721" t="s">
        <v>112</v>
      </c>
      <c r="AJ6" s="729"/>
      <c r="AK6" s="170" t="s">
        <v>1</v>
      </c>
      <c r="AL6" s="674" t="s">
        <v>124</v>
      </c>
      <c r="AM6" s="675"/>
      <c r="AN6" s="354" t="s">
        <v>16</v>
      </c>
      <c r="AO6" s="352" t="s">
        <v>16</v>
      </c>
      <c r="AP6" s="171" t="s">
        <v>3</v>
      </c>
      <c r="AQ6" s="186" t="s">
        <v>17</v>
      </c>
      <c r="AR6" s="692" t="s">
        <v>1</v>
      </c>
      <c r="AS6" s="678" t="s">
        <v>18</v>
      </c>
      <c r="AT6" s="694"/>
      <c r="AU6" s="679"/>
      <c r="AV6" s="669" t="s">
        <v>19</v>
      </c>
      <c r="AW6" s="670"/>
      <c r="AX6" s="655" t="s">
        <v>21</v>
      </c>
      <c r="AY6" s="673"/>
      <c r="AZ6" s="656"/>
      <c r="BA6" s="674" t="s">
        <v>22</v>
      </c>
      <c r="BB6" s="675"/>
      <c r="BC6" s="678" t="s">
        <v>23</v>
      </c>
      <c r="BD6" s="679"/>
      <c r="BE6" s="674" t="s">
        <v>24</v>
      </c>
      <c r="BF6" s="675"/>
      <c r="BG6" s="170" t="s">
        <v>1</v>
      </c>
      <c r="BH6" s="655" t="s">
        <v>79</v>
      </c>
      <c r="BI6" s="656"/>
      <c r="BJ6" s="272"/>
      <c r="BK6" s="655" t="s">
        <v>83</v>
      </c>
      <c r="BL6" s="656"/>
      <c r="BM6" s="655" t="s">
        <v>88</v>
      </c>
      <c r="BN6" s="656"/>
      <c r="BO6" s="717" t="s">
        <v>34</v>
      </c>
      <c r="BP6" s="718"/>
      <c r="BQ6" s="736" t="s">
        <v>119</v>
      </c>
      <c r="BR6" s="718"/>
      <c r="BS6" s="725" t="s">
        <v>113</v>
      </c>
      <c r="BT6" s="726"/>
      <c r="BU6" s="725" t="s">
        <v>129</v>
      </c>
      <c r="BV6" s="726"/>
      <c r="BW6" s="725" t="s">
        <v>130</v>
      </c>
      <c r="BX6" s="737"/>
      <c r="BY6" s="738"/>
      <c r="BZ6" s="738"/>
      <c r="CA6" s="738"/>
      <c r="CB6" s="738"/>
      <c r="CC6" s="718"/>
      <c r="CD6" s="632"/>
      <c r="CE6" s="170" t="s">
        <v>1</v>
      </c>
      <c r="CF6" s="743" t="s">
        <v>131</v>
      </c>
      <c r="CG6" s="718"/>
      <c r="CH6" s="725" t="s">
        <v>114</v>
      </c>
      <c r="CI6" s="718"/>
      <c r="CJ6" s="655" t="s">
        <v>36</v>
      </c>
      <c r="CK6" s="656"/>
      <c r="CL6" s="289" t="s">
        <v>16</v>
      </c>
      <c r="CM6" s="290" t="s">
        <v>16</v>
      </c>
      <c r="CN6" s="284" t="s">
        <v>37</v>
      </c>
      <c r="CO6" s="618"/>
      <c r="CP6" s="149"/>
      <c r="CQ6" s="149"/>
      <c r="CR6" s="149"/>
      <c r="CS6" s="149"/>
      <c r="CT6" s="149"/>
      <c r="CU6" s="149"/>
      <c r="CV6" s="149"/>
      <c r="CW6" s="149"/>
      <c r="CX6" s="147"/>
      <c r="CY6" s="147"/>
      <c r="CZ6" s="147"/>
      <c r="DA6" s="147"/>
      <c r="DB6" s="147"/>
      <c r="DC6" s="147"/>
      <c r="DD6" s="147"/>
      <c r="DE6" s="147"/>
      <c r="DF6" s="147"/>
    </row>
    <row r="7" spans="1:1025" s="150" customFormat="1" ht="15" thickBot="1">
      <c r="A7" s="173"/>
      <c r="B7" s="659" t="s">
        <v>38</v>
      </c>
      <c r="C7" s="660"/>
      <c r="D7" s="151" t="s">
        <v>39</v>
      </c>
      <c r="E7" s="659" t="s">
        <v>40</v>
      </c>
      <c r="F7" s="660"/>
      <c r="G7" s="184" t="s">
        <v>39</v>
      </c>
      <c r="H7" s="662" t="s">
        <v>38</v>
      </c>
      <c r="I7" s="715"/>
      <c r="J7" s="184" t="s">
        <v>39</v>
      </c>
      <c r="K7" s="664" t="s">
        <v>81</v>
      </c>
      <c r="L7" s="716"/>
      <c r="M7" s="184" t="s">
        <v>39</v>
      </c>
      <c r="N7" s="664" t="s">
        <v>80</v>
      </c>
      <c r="O7" s="716"/>
      <c r="P7" s="184" t="s">
        <v>39</v>
      </c>
      <c r="Q7" s="184" t="s">
        <v>98</v>
      </c>
      <c r="R7" s="173"/>
      <c r="S7" s="711" t="s">
        <v>123</v>
      </c>
      <c r="T7" s="712"/>
      <c r="U7" s="254" t="s">
        <v>39</v>
      </c>
      <c r="V7" s="152"/>
      <c r="W7" s="723"/>
      <c r="X7" s="724"/>
      <c r="Y7" s="701"/>
      <c r="Z7" s="702"/>
      <c r="AA7" s="254" t="s">
        <v>39</v>
      </c>
      <c r="AB7" s="713"/>
      <c r="AC7" s="714"/>
      <c r="AD7" s="254" t="s">
        <v>39</v>
      </c>
      <c r="AE7" s="667"/>
      <c r="AF7" s="696"/>
      <c r="AG7" s="676"/>
      <c r="AH7" s="677"/>
      <c r="AI7" s="730"/>
      <c r="AJ7" s="731"/>
      <c r="AK7" s="601"/>
      <c r="AL7" s="676"/>
      <c r="AM7" s="677"/>
      <c r="AN7" s="358" t="s">
        <v>47</v>
      </c>
      <c r="AO7" s="254" t="s">
        <v>47</v>
      </c>
      <c r="AP7" s="359" t="s">
        <v>39</v>
      </c>
      <c r="AQ7" s="161" t="s">
        <v>48</v>
      </c>
      <c r="AR7" s="693"/>
      <c r="AS7" s="705"/>
      <c r="AT7" s="706"/>
      <c r="AU7" s="707"/>
      <c r="AV7" s="708"/>
      <c r="AW7" s="709"/>
      <c r="AX7" s="703"/>
      <c r="AY7" s="710"/>
      <c r="AZ7" s="704"/>
      <c r="BA7" s="701"/>
      <c r="BB7" s="702"/>
      <c r="BC7" s="705"/>
      <c r="BD7" s="707"/>
      <c r="BE7" s="701"/>
      <c r="BF7" s="702"/>
      <c r="BG7" s="601"/>
      <c r="BH7" s="703"/>
      <c r="BI7" s="704"/>
      <c r="BJ7" s="273"/>
      <c r="BK7" s="703"/>
      <c r="BL7" s="704"/>
      <c r="BM7" s="703"/>
      <c r="BN7" s="704"/>
      <c r="BO7" s="719"/>
      <c r="BP7" s="720"/>
      <c r="BQ7" s="719"/>
      <c r="BR7" s="720"/>
      <c r="BS7" s="727"/>
      <c r="BT7" s="728"/>
      <c r="BU7" s="727"/>
      <c r="BV7" s="728"/>
      <c r="BW7" s="739"/>
      <c r="BX7" s="740"/>
      <c r="BY7" s="741"/>
      <c r="BZ7" s="741"/>
      <c r="CA7" s="741"/>
      <c r="CB7" s="741"/>
      <c r="CC7" s="742"/>
      <c r="CD7" s="628"/>
      <c r="CE7" s="601"/>
      <c r="CF7" s="739"/>
      <c r="CG7" s="742"/>
      <c r="CH7" s="719"/>
      <c r="CI7" s="720"/>
      <c r="CJ7" s="703"/>
      <c r="CK7" s="704"/>
      <c r="CL7" s="275" t="s">
        <v>49</v>
      </c>
      <c r="CM7" s="281" t="s">
        <v>49</v>
      </c>
      <c r="CN7" s="383" t="s">
        <v>3</v>
      </c>
      <c r="CO7" s="620" t="s">
        <v>50</v>
      </c>
      <c r="CP7" s="149"/>
      <c r="CQ7" s="149"/>
      <c r="CR7" s="149"/>
      <c r="CS7" s="149"/>
      <c r="CT7" s="149"/>
      <c r="CU7" s="149"/>
      <c r="CV7" s="149"/>
      <c r="CW7" s="149"/>
      <c r="CX7" s="147"/>
      <c r="CY7" s="147"/>
      <c r="CZ7" s="147"/>
      <c r="DA7" s="147"/>
      <c r="DB7" s="147"/>
      <c r="DC7" s="147"/>
      <c r="DD7" s="147"/>
      <c r="DE7" s="147"/>
      <c r="DF7" s="147"/>
    </row>
    <row r="8" spans="1:1025" s="150" customFormat="1" ht="12" thickBot="1">
      <c r="A8" s="175"/>
      <c r="B8" s="615" t="s">
        <v>51</v>
      </c>
      <c r="C8" s="616" t="s">
        <v>52</v>
      </c>
      <c r="D8" s="156" t="s">
        <v>53</v>
      </c>
      <c r="E8" s="615" t="s">
        <v>54</v>
      </c>
      <c r="F8" s="616" t="s">
        <v>52</v>
      </c>
      <c r="G8" s="185" t="s">
        <v>53</v>
      </c>
      <c r="H8" s="214" t="s">
        <v>54</v>
      </c>
      <c r="I8" s="234" t="s">
        <v>52</v>
      </c>
      <c r="J8" s="185" t="s">
        <v>53</v>
      </c>
      <c r="K8" s="615" t="s">
        <v>54</v>
      </c>
      <c r="L8" s="616" t="s">
        <v>52</v>
      </c>
      <c r="M8" s="185" t="s">
        <v>53</v>
      </c>
      <c r="N8" s="615" t="s">
        <v>54</v>
      </c>
      <c r="O8" s="616" t="s">
        <v>52</v>
      </c>
      <c r="P8" s="185" t="s">
        <v>53</v>
      </c>
      <c r="Q8" s="185" t="s">
        <v>52</v>
      </c>
      <c r="R8" s="175"/>
      <c r="S8" s="343" t="s">
        <v>54</v>
      </c>
      <c r="T8" s="345" t="s">
        <v>52</v>
      </c>
      <c r="U8" s="346" t="s">
        <v>53</v>
      </c>
      <c r="V8" s="160"/>
      <c r="W8" s="343" t="s">
        <v>54</v>
      </c>
      <c r="X8" s="345" t="s">
        <v>52</v>
      </c>
      <c r="Y8" s="343" t="s">
        <v>54</v>
      </c>
      <c r="Z8" s="345" t="s">
        <v>52</v>
      </c>
      <c r="AA8" s="346" t="s">
        <v>55</v>
      </c>
      <c r="AB8" s="343" t="s">
        <v>54</v>
      </c>
      <c r="AC8" s="345" t="s">
        <v>52</v>
      </c>
      <c r="AD8" s="346" t="s">
        <v>55</v>
      </c>
      <c r="AE8" s="233" t="s">
        <v>56</v>
      </c>
      <c r="AF8" s="234" t="s">
        <v>52</v>
      </c>
      <c r="AG8" s="233" t="s">
        <v>56</v>
      </c>
      <c r="AH8" s="234" t="s">
        <v>52</v>
      </c>
      <c r="AI8" s="530" t="s">
        <v>56</v>
      </c>
      <c r="AJ8" s="531" t="s">
        <v>52</v>
      </c>
      <c r="AK8" s="602"/>
      <c r="AL8" s="600" t="s">
        <v>56</v>
      </c>
      <c r="AM8" s="234" t="s">
        <v>52</v>
      </c>
      <c r="AN8" s="360" t="s">
        <v>57</v>
      </c>
      <c r="AO8" s="361" t="s">
        <v>52</v>
      </c>
      <c r="AP8" s="362" t="s">
        <v>53</v>
      </c>
      <c r="AQ8" s="344" t="s">
        <v>58</v>
      </c>
      <c r="AR8" s="357"/>
      <c r="AS8" s="370" t="s">
        <v>56</v>
      </c>
      <c r="AT8" s="371" t="s">
        <v>52</v>
      </c>
      <c r="AU8" s="346" t="s">
        <v>3</v>
      </c>
      <c r="AV8" s="372" t="s">
        <v>56</v>
      </c>
      <c r="AW8" s="373" t="s">
        <v>52</v>
      </c>
      <c r="AX8" s="370" t="s">
        <v>56</v>
      </c>
      <c r="AY8" s="371" t="s">
        <v>52</v>
      </c>
      <c r="AZ8" s="344" t="s">
        <v>3</v>
      </c>
      <c r="BA8" s="370" t="s">
        <v>56</v>
      </c>
      <c r="BB8" s="344" t="s">
        <v>52</v>
      </c>
      <c r="BC8" s="370" t="s">
        <v>56</v>
      </c>
      <c r="BD8" s="344" t="s">
        <v>52</v>
      </c>
      <c r="BE8" s="370" t="s">
        <v>56</v>
      </c>
      <c r="BF8" s="346" t="s">
        <v>52</v>
      </c>
      <c r="BG8" s="602"/>
      <c r="BH8" s="379" t="s">
        <v>56</v>
      </c>
      <c r="BI8" s="380" t="s">
        <v>52</v>
      </c>
      <c r="BJ8" s="381"/>
      <c r="BK8" s="379" t="s">
        <v>56</v>
      </c>
      <c r="BL8" s="380" t="s">
        <v>52</v>
      </c>
      <c r="BM8" s="379" t="s">
        <v>56</v>
      </c>
      <c r="BN8" s="433" t="s">
        <v>52</v>
      </c>
      <c r="BO8" s="440" t="s">
        <v>56</v>
      </c>
      <c r="BP8" s="388" t="s">
        <v>52</v>
      </c>
      <c r="BQ8" s="381" t="s">
        <v>56</v>
      </c>
      <c r="BR8" s="381" t="s">
        <v>52</v>
      </c>
      <c r="BS8" s="440" t="s">
        <v>56</v>
      </c>
      <c r="BT8" s="388" t="s">
        <v>52</v>
      </c>
      <c r="BU8" s="440" t="s">
        <v>56</v>
      </c>
      <c r="BV8" s="381" t="s">
        <v>52</v>
      </c>
      <c r="BW8" s="626" t="s">
        <v>56</v>
      </c>
      <c r="BX8" s="636" t="s">
        <v>52</v>
      </c>
      <c r="BY8" s="626" t="s">
        <v>56</v>
      </c>
      <c r="BZ8" s="636" t="s">
        <v>52</v>
      </c>
      <c r="CA8" s="626" t="s">
        <v>56</v>
      </c>
      <c r="CB8" s="636" t="s">
        <v>52</v>
      </c>
      <c r="CC8" s="440" t="s">
        <v>56</v>
      </c>
      <c r="CD8" s="636" t="s">
        <v>52</v>
      </c>
      <c r="CE8" s="602"/>
      <c r="CF8" s="635" t="s">
        <v>56</v>
      </c>
      <c r="CG8" s="636" t="s">
        <v>52</v>
      </c>
      <c r="CH8" s="545" t="s">
        <v>56</v>
      </c>
      <c r="CI8" s="546" t="s">
        <v>52</v>
      </c>
      <c r="CJ8" s="435" t="s">
        <v>56</v>
      </c>
      <c r="CK8" s="388" t="s">
        <v>52</v>
      </c>
      <c r="CL8" s="379" t="s">
        <v>56</v>
      </c>
      <c r="CM8" s="388" t="s">
        <v>52</v>
      </c>
      <c r="CN8" s="389"/>
      <c r="CO8" s="390"/>
      <c r="CX8" s="147"/>
      <c r="CY8" s="147"/>
      <c r="CZ8" s="147"/>
      <c r="DA8" s="147"/>
      <c r="DB8" s="147"/>
      <c r="DC8" s="147"/>
      <c r="DD8" s="147"/>
      <c r="DE8" s="147"/>
      <c r="DF8" s="147"/>
    </row>
    <row r="9" spans="1:1025">
      <c r="A9" s="173" t="s">
        <v>59</v>
      </c>
      <c r="B9" s="197">
        <v>6612</v>
      </c>
      <c r="C9" s="198">
        <v>3510.0269800000001</v>
      </c>
      <c r="D9" s="52">
        <f t="shared" ref="D9:D23" si="0">C9/B9*100</f>
        <v>53.085707501512402</v>
      </c>
      <c r="E9" s="207">
        <v>150</v>
      </c>
      <c r="F9" s="198">
        <v>21.585470000000001</v>
      </c>
      <c r="G9" s="229">
        <f t="shared" ref="G9:G22" si="1">F9/E9*100</f>
        <v>14.390313333333335</v>
      </c>
      <c r="H9" s="207">
        <v>486</v>
      </c>
      <c r="I9" s="198">
        <v>23.047689999999999</v>
      </c>
      <c r="J9" s="229">
        <f t="shared" ref="J9:J23" si="2">I9/H9*100</f>
        <v>4.7423230452674892</v>
      </c>
      <c r="K9" s="207">
        <v>550</v>
      </c>
      <c r="L9" s="198">
        <v>62.454949999999997</v>
      </c>
      <c r="M9" s="229">
        <f t="shared" ref="M9:M23" si="3">L9/K9*100</f>
        <v>11.355445454545453</v>
      </c>
      <c r="N9" s="207">
        <v>346</v>
      </c>
      <c r="O9" s="198">
        <v>370.13421</v>
      </c>
      <c r="P9" s="229">
        <f t="shared" ref="P9:P23" si="4">O9/N9*100</f>
        <v>106.97520520231214</v>
      </c>
      <c r="Q9" s="571">
        <f>L9+O9</f>
        <v>432.58915999999999</v>
      </c>
      <c r="R9" s="173" t="s">
        <v>59</v>
      </c>
      <c r="S9" s="207">
        <v>200.17859999999999</v>
      </c>
      <c r="T9" s="198">
        <v>360.96663999999998</v>
      </c>
      <c r="U9" s="229"/>
      <c r="V9" s="152" t="s">
        <v>60</v>
      </c>
      <c r="W9" s="207">
        <v>5821.0159999999996</v>
      </c>
      <c r="X9" s="198">
        <v>5830.1646000000001</v>
      </c>
      <c r="Y9" s="207"/>
      <c r="Z9" s="350"/>
      <c r="AA9" s="229"/>
      <c r="AB9" s="207">
        <v>1586.1256900000001</v>
      </c>
      <c r="AC9" s="198">
        <v>1134.1324999999999</v>
      </c>
      <c r="AD9" s="229">
        <f>AC9/AB9*100</f>
        <v>71.503318252161961</v>
      </c>
      <c r="AE9" s="207">
        <v>50</v>
      </c>
      <c r="AF9" s="614">
        <v>50</v>
      </c>
      <c r="AG9" s="235"/>
      <c r="AH9" s="523">
        <v>2.5474999999999999</v>
      </c>
      <c r="AI9" s="532"/>
      <c r="AJ9" s="533"/>
      <c r="AK9" s="218" t="s">
        <v>59</v>
      </c>
      <c r="AL9" s="526"/>
      <c r="AM9" s="240">
        <v>1</v>
      </c>
      <c r="AN9" s="355">
        <f>B9+E9+H9+K9+N9+S9+Y9+AB9+AE9+AG9+W9</f>
        <v>15801.32029</v>
      </c>
      <c r="AO9" s="353">
        <f>C9+F9+I9+L9+O9+T9+Z9+AC9+AF9+AH9+AM9+X9</f>
        <v>11366.060539999999</v>
      </c>
      <c r="AP9" s="245">
        <f>AO9/AN9*100</f>
        <v>71.931081272956078</v>
      </c>
      <c r="AQ9" s="56">
        <f>AO9-AN9</f>
        <v>-4435.2597500000011</v>
      </c>
      <c r="AR9" s="154" t="s">
        <v>60</v>
      </c>
      <c r="AS9" s="364">
        <v>7420</v>
      </c>
      <c r="AT9" s="365">
        <v>4303</v>
      </c>
      <c r="AU9" s="366">
        <f>AT9/AS9*100</f>
        <v>57.991913746630729</v>
      </c>
      <c r="AV9" s="367"/>
      <c r="AW9" s="368"/>
      <c r="AX9" s="262"/>
      <c r="AY9" s="64"/>
      <c r="AZ9" s="187"/>
      <c r="BA9" s="374">
        <v>573</v>
      </c>
      <c r="BB9" s="375">
        <v>143</v>
      </c>
      <c r="BC9" s="617"/>
      <c r="BD9" s="621"/>
      <c r="BE9" s="207">
        <v>381</v>
      </c>
      <c r="BF9" s="376">
        <v>192.244</v>
      </c>
      <c r="BG9" s="218" t="s">
        <v>59</v>
      </c>
      <c r="BH9" s="377"/>
      <c r="BI9" s="378"/>
      <c r="BJ9" s="77"/>
      <c r="BK9" s="377"/>
      <c r="BL9" s="378"/>
      <c r="BM9" s="377">
        <v>11708.9</v>
      </c>
      <c r="BN9" s="429">
        <v>3473.0309999999999</v>
      </c>
      <c r="BO9" s="438">
        <v>1379.2</v>
      </c>
      <c r="BP9" s="542">
        <v>1379.2</v>
      </c>
      <c r="BQ9" s="542">
        <v>539</v>
      </c>
      <c r="BR9" s="542">
        <v>105</v>
      </c>
      <c r="BS9" s="549">
        <v>137</v>
      </c>
      <c r="BT9" s="542"/>
      <c r="BU9" s="549">
        <v>18.579999999999998</v>
      </c>
      <c r="BV9" s="542">
        <v>18.579999999999998</v>
      </c>
      <c r="BW9" s="549">
        <v>650.1</v>
      </c>
      <c r="BX9" s="549">
        <v>650.1</v>
      </c>
      <c r="BY9" s="549">
        <v>1066.3</v>
      </c>
      <c r="BZ9" s="549">
        <v>1024.42</v>
      </c>
      <c r="CA9" s="549">
        <v>2259.1999999999998</v>
      </c>
      <c r="CB9" s="542"/>
      <c r="CC9" s="542">
        <v>868</v>
      </c>
      <c r="CD9" s="630">
        <v>588.1</v>
      </c>
      <c r="CE9" s="218" t="s">
        <v>59</v>
      </c>
      <c r="CF9" s="604">
        <f>BW9+BY9+CA9+CC9</f>
        <v>4843.6000000000004</v>
      </c>
      <c r="CG9" s="637">
        <f>BX9+BZ9+CB9+CD9</f>
        <v>2262.62</v>
      </c>
      <c r="CH9" s="550"/>
      <c r="CI9" s="551"/>
      <c r="CJ9" s="432">
        <f t="shared" ref="CJ9:CJ22" si="5">AS9+AX9+BA9+BC9+BE9+BH9+BM9+BO9+BK9+BS9+CH9+BQ9+CF9+BU9</f>
        <v>27000.280000000006</v>
      </c>
      <c r="CK9" s="385">
        <f>AT9+AY9+BB9+BD9+BF9+BI9+BL9+BN9+BP9+CI9+BT9+BR9+CG9+BV9</f>
        <v>11876.675000000001</v>
      </c>
      <c r="CL9" s="292">
        <f t="shared" ref="CL9:CL22" si="6">AN9+CJ9</f>
        <v>42801.600290000002</v>
      </c>
      <c r="CM9" s="293">
        <f t="shared" ref="CM9:CM22" si="7">AO9+CK9</f>
        <v>23242.735540000001</v>
      </c>
      <c r="CN9" s="386">
        <f>CM9/CL9*100</f>
        <v>54.303426466580838</v>
      </c>
      <c r="CO9" s="387">
        <f t="shared" ref="CO9:CO22" si="8">CM9-CL9</f>
        <v>-19558.864750000001</v>
      </c>
      <c r="CP9" s="86"/>
      <c r="CQ9" s="86"/>
      <c r="CR9" s="86"/>
      <c r="CS9" s="86"/>
      <c r="CT9" s="86"/>
      <c r="CU9" s="86"/>
      <c r="CV9" s="86"/>
      <c r="CW9" s="86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  <c r="ALQ9" s="147"/>
      <c r="ALR9" s="147"/>
      <c r="ALS9" s="147"/>
      <c r="ALT9" s="147"/>
      <c r="ALU9" s="147"/>
      <c r="ALV9" s="147"/>
      <c r="ALW9" s="147"/>
      <c r="ALX9" s="147"/>
      <c r="ALY9" s="147"/>
      <c r="ALZ9" s="147"/>
      <c r="AMA9" s="147"/>
      <c r="AMB9" s="147"/>
      <c r="AMC9" s="147"/>
      <c r="AMD9" s="147"/>
      <c r="AME9" s="147"/>
      <c r="AMF9" s="147"/>
      <c r="AMG9" s="147"/>
      <c r="AMH9" s="147"/>
      <c r="AMI9" s="147"/>
      <c r="AMJ9" s="147"/>
      <c r="AMK9" s="147"/>
    </row>
    <row r="10" spans="1:1025">
      <c r="A10" s="175" t="s">
        <v>61</v>
      </c>
      <c r="B10" s="199">
        <v>170</v>
      </c>
      <c r="C10" s="200">
        <v>25.03792</v>
      </c>
      <c r="D10" s="52">
        <f t="shared" si="0"/>
        <v>14.728188235294118</v>
      </c>
      <c r="E10" s="208">
        <v>202</v>
      </c>
      <c r="F10" s="200">
        <v>33.401499999999999</v>
      </c>
      <c r="G10" s="229">
        <f t="shared" si="1"/>
        <v>16.53539603960396</v>
      </c>
      <c r="H10" s="208">
        <v>17</v>
      </c>
      <c r="I10" s="347">
        <v>0.43841000000000002</v>
      </c>
      <c r="J10" s="229">
        <f t="shared" si="2"/>
        <v>2.5788823529411768</v>
      </c>
      <c r="K10" s="208">
        <v>363</v>
      </c>
      <c r="L10" s="200">
        <v>23.01905</v>
      </c>
      <c r="M10" s="229">
        <f t="shared" si="3"/>
        <v>6.3413360881542697</v>
      </c>
      <c r="N10" s="208">
        <v>5</v>
      </c>
      <c r="O10" s="200"/>
      <c r="P10" s="229"/>
      <c r="Q10" s="229">
        <f t="shared" ref="Q10:Q23" si="9">L10+O10</f>
        <v>23.01905</v>
      </c>
      <c r="R10" s="175" t="s">
        <v>61</v>
      </c>
      <c r="S10" s="208"/>
      <c r="T10" s="200"/>
      <c r="U10" s="230"/>
      <c r="V10" s="160" t="s">
        <v>61</v>
      </c>
      <c r="W10" s="208"/>
      <c r="X10" s="200"/>
      <c r="Y10" s="208"/>
      <c r="Z10" s="268"/>
      <c r="AA10" s="229" t="e">
        <f>Z10/Y10*100</f>
        <v>#DIV/0!</v>
      </c>
      <c r="AB10" s="208">
        <v>457.44063999999997</v>
      </c>
      <c r="AC10" s="200">
        <v>321.56806999999998</v>
      </c>
      <c r="AD10" s="229">
        <f t="shared" ref="AD10:AD22" si="10">AC10/AB10*100</f>
        <v>70.297223700981178</v>
      </c>
      <c r="AE10" s="235"/>
      <c r="AF10" s="236"/>
      <c r="AG10" s="241"/>
      <c r="AH10" s="524"/>
      <c r="AI10" s="534"/>
      <c r="AJ10" s="535"/>
      <c r="AK10" s="219" t="s">
        <v>61</v>
      </c>
      <c r="AL10" s="527"/>
      <c r="AM10" s="236"/>
      <c r="AN10" s="355">
        <f>B10+E10+H10+K10+N10+S10+Y10+AB10+AE10+AG10</f>
        <v>1214.44064</v>
      </c>
      <c r="AO10" s="353">
        <f>C10+F10+I10+L10+O10+T10+Z10+AC10+AF10+AH10+AJ10</f>
        <v>403.46494999999999</v>
      </c>
      <c r="AP10" s="245">
        <f t="shared" ref="AP10:AP23" si="11">AO10/AN10*100</f>
        <v>33.222286599368083</v>
      </c>
      <c r="AQ10" s="56">
        <f t="shared" ref="AQ10:AQ23" si="12">AO10-AN10</f>
        <v>-810.97568999999999</v>
      </c>
      <c r="AR10" s="154" t="s">
        <v>61</v>
      </c>
      <c r="AS10" s="255">
        <v>1196</v>
      </c>
      <c r="AT10" s="58">
        <v>687</v>
      </c>
      <c r="AU10" s="256">
        <f t="shared" ref="AU10:AU22" si="13">AT10/AS10*100</f>
        <v>57.441471571906355</v>
      </c>
      <c r="AV10" s="59"/>
      <c r="AW10" s="260"/>
      <c r="AX10" s="263"/>
      <c r="AY10" s="97"/>
      <c r="AZ10" s="187"/>
      <c r="BA10" s="266">
        <v>16</v>
      </c>
      <c r="BB10" s="267">
        <v>4</v>
      </c>
      <c r="BC10" s="208">
        <v>2.7</v>
      </c>
      <c r="BD10" s="268">
        <v>2.7</v>
      </c>
      <c r="BE10" s="208">
        <v>76.2</v>
      </c>
      <c r="BF10" s="271">
        <v>36.334000000000003</v>
      </c>
      <c r="BG10" s="219" t="s">
        <v>61</v>
      </c>
      <c r="BH10" s="279"/>
      <c r="BI10" s="280"/>
      <c r="BJ10" s="75"/>
      <c r="BK10" s="279"/>
      <c r="BL10" s="280"/>
      <c r="BM10" s="279"/>
      <c r="BN10" s="430"/>
      <c r="BO10" s="436"/>
      <c r="BP10" s="543"/>
      <c r="BQ10" s="605">
        <v>104.8</v>
      </c>
      <c r="BR10" s="605">
        <v>104.8</v>
      </c>
      <c r="BS10" s="547"/>
      <c r="BT10" s="543"/>
      <c r="BU10" s="547">
        <v>12.6</v>
      </c>
      <c r="BV10" s="543">
        <v>10</v>
      </c>
      <c r="BW10" s="484"/>
      <c r="BX10" s="484"/>
      <c r="BY10" s="484"/>
      <c r="BZ10" s="484"/>
      <c r="CA10" s="484"/>
      <c r="CB10" s="543"/>
      <c r="CC10" s="543"/>
      <c r="CD10" s="630"/>
      <c r="CE10" s="219" t="s">
        <v>61</v>
      </c>
      <c r="CF10" s="604">
        <f t="shared" ref="CF10:CF22" si="14">BW10+BY10+CA10+CC10</f>
        <v>0</v>
      </c>
      <c r="CG10" s="637">
        <f t="shared" ref="CG10:CG22" si="15">BX10+BZ10+CB10+CD10</f>
        <v>0</v>
      </c>
      <c r="CH10" s="436"/>
      <c r="CI10" s="437"/>
      <c r="CJ10" s="432">
        <f t="shared" si="5"/>
        <v>1408.3</v>
      </c>
      <c r="CK10" s="385">
        <f>AT10+AY10+BB10+BD10+BF10+BI10+BL10+BN10+BP10+CI10+BT10+BR10+BV10</f>
        <v>844.83400000000006</v>
      </c>
      <c r="CL10" s="292">
        <f t="shared" si="6"/>
        <v>2622.74064</v>
      </c>
      <c r="CM10" s="293">
        <f t="shared" si="7"/>
        <v>1248.2989500000001</v>
      </c>
      <c r="CN10" s="386">
        <f t="shared" ref="CN10:CN22" si="16">CM10/CL10*100</f>
        <v>47.595211320628337</v>
      </c>
      <c r="CO10" s="193">
        <f t="shared" si="8"/>
        <v>-1374.4416899999999</v>
      </c>
      <c r="CP10" s="86"/>
      <c r="CQ10" s="86"/>
      <c r="CR10" s="86"/>
      <c r="CS10" s="86"/>
      <c r="CT10" s="86"/>
      <c r="CU10" s="86"/>
      <c r="CV10" s="86"/>
      <c r="CW10" s="86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  <c r="ALQ10" s="147"/>
      <c r="ALR10" s="147"/>
      <c r="ALS10" s="147"/>
      <c r="ALT10" s="147"/>
      <c r="ALU10" s="147"/>
      <c r="ALV10" s="147"/>
      <c r="ALW10" s="147"/>
      <c r="ALX10" s="147"/>
      <c r="ALY10" s="147"/>
      <c r="ALZ10" s="147"/>
      <c r="AMA10" s="147"/>
      <c r="AMB10" s="147"/>
      <c r="AMC10" s="147"/>
      <c r="AMD10" s="147"/>
      <c r="AME10" s="147"/>
      <c r="AMF10" s="147"/>
      <c r="AMG10" s="147"/>
      <c r="AMH10" s="147"/>
      <c r="AMI10" s="147"/>
      <c r="AMJ10" s="147"/>
      <c r="AMK10" s="147"/>
    </row>
    <row r="11" spans="1:1025">
      <c r="A11" s="175" t="s">
        <v>62</v>
      </c>
      <c r="B11" s="460">
        <v>271.89999999999998</v>
      </c>
      <c r="C11" s="200">
        <v>209.43565000000001</v>
      </c>
      <c r="D11" s="52">
        <f t="shared" si="0"/>
        <v>77.026719382125791</v>
      </c>
      <c r="E11" s="208">
        <v>3</v>
      </c>
      <c r="F11" s="200">
        <v>1.1350800000000001</v>
      </c>
      <c r="G11" s="229">
        <f t="shared" si="1"/>
        <v>37.836000000000006</v>
      </c>
      <c r="H11" s="208">
        <v>61</v>
      </c>
      <c r="I11" s="200">
        <v>3.4930500000000002</v>
      </c>
      <c r="J11" s="229">
        <f t="shared" si="2"/>
        <v>5.7263114754098368</v>
      </c>
      <c r="K11" s="208">
        <v>498</v>
      </c>
      <c r="L11" s="200">
        <v>22.101330000000001</v>
      </c>
      <c r="M11" s="229">
        <f t="shared" si="3"/>
        <v>4.4380180722891573</v>
      </c>
      <c r="N11" s="208">
        <v>40</v>
      </c>
      <c r="O11" s="200"/>
      <c r="P11" s="229">
        <f t="shared" si="4"/>
        <v>0</v>
      </c>
      <c r="Q11" s="229">
        <f t="shared" si="9"/>
        <v>22.101330000000001</v>
      </c>
      <c r="R11" s="175" t="s">
        <v>62</v>
      </c>
      <c r="S11" s="208">
        <v>260</v>
      </c>
      <c r="T11" s="200">
        <v>160.405</v>
      </c>
      <c r="U11" s="229"/>
      <c r="V11" s="160" t="s">
        <v>62</v>
      </c>
      <c r="W11" s="208"/>
      <c r="X11" s="200"/>
      <c r="Y11" s="208">
        <v>5</v>
      </c>
      <c r="Z11" s="268">
        <v>2</v>
      </c>
      <c r="AA11" s="229">
        <f t="shared" ref="AA11:AA22" si="17">Z11/Y11*100</f>
        <v>40</v>
      </c>
      <c r="AB11" s="208">
        <v>561.85644000000002</v>
      </c>
      <c r="AC11" s="200">
        <v>204.00559000000001</v>
      </c>
      <c r="AD11" s="229">
        <f t="shared" si="10"/>
        <v>36.309202044564984</v>
      </c>
      <c r="AE11" s="223"/>
      <c r="AF11" s="236"/>
      <c r="AG11" s="241"/>
      <c r="AH11" s="524"/>
      <c r="AI11" s="534"/>
      <c r="AJ11" s="535"/>
      <c r="AK11" s="219" t="s">
        <v>62</v>
      </c>
      <c r="AL11" s="527"/>
      <c r="AM11" s="639">
        <v>19.518999999999998</v>
      </c>
      <c r="AN11" s="355">
        <f>B11+E11+H11+K11+N11+S11+Y11+AB11+AE11+AG11+W11</f>
        <v>1700.7564400000001</v>
      </c>
      <c r="AO11" s="353">
        <f>C11+F11+I11+L11+O11+T11+Z11+AC11+AF11+AH11+X11+AJ11+AM11</f>
        <v>622.09469999999999</v>
      </c>
      <c r="AP11" s="245">
        <f t="shared" si="11"/>
        <v>36.577530172397879</v>
      </c>
      <c r="AQ11" s="56">
        <f t="shared" si="12"/>
        <v>-1078.66174</v>
      </c>
      <c r="AR11" s="154" t="s">
        <v>62</v>
      </c>
      <c r="AS11" s="255">
        <v>1381</v>
      </c>
      <c r="AT11" s="58">
        <v>794</v>
      </c>
      <c r="AU11" s="256">
        <f t="shared" si="13"/>
        <v>57.494569152787832</v>
      </c>
      <c r="AV11" s="59"/>
      <c r="AW11" s="260"/>
      <c r="AX11" s="263"/>
      <c r="AY11" s="97"/>
      <c r="AZ11" s="187"/>
      <c r="BA11" s="266">
        <v>24</v>
      </c>
      <c r="BB11" s="267">
        <v>6</v>
      </c>
      <c r="BC11" s="208">
        <v>5.7</v>
      </c>
      <c r="BD11" s="268">
        <v>5.7</v>
      </c>
      <c r="BE11" s="208">
        <v>76.2</v>
      </c>
      <c r="BF11" s="271">
        <v>38.1</v>
      </c>
      <c r="BG11" s="219" t="s">
        <v>62</v>
      </c>
      <c r="BH11" s="279"/>
      <c r="BI11" s="280"/>
      <c r="BJ11" s="75"/>
      <c r="BK11" s="279">
        <v>9</v>
      </c>
      <c r="BL11" s="280"/>
      <c r="BM11" s="279"/>
      <c r="BN11" s="430"/>
      <c r="BO11" s="436"/>
      <c r="BP11" s="543"/>
      <c r="BQ11" s="605">
        <v>105</v>
      </c>
      <c r="BR11" s="605">
        <v>105</v>
      </c>
      <c r="BS11" s="547">
        <v>142.5</v>
      </c>
      <c r="BT11" s="543"/>
      <c r="BU11" s="547">
        <v>12.34</v>
      </c>
      <c r="BV11" s="543">
        <v>12.34</v>
      </c>
      <c r="BW11" s="484"/>
      <c r="BX11" s="484"/>
      <c r="BY11" s="484"/>
      <c r="BZ11" s="484"/>
      <c r="CA11" s="484"/>
      <c r="CB11" s="543"/>
      <c r="CC11" s="543"/>
      <c r="CD11" s="630"/>
      <c r="CE11" s="219" t="s">
        <v>62</v>
      </c>
      <c r="CF11" s="604">
        <f t="shared" si="14"/>
        <v>0</v>
      </c>
      <c r="CG11" s="637">
        <f t="shared" si="15"/>
        <v>0</v>
      </c>
      <c r="CH11" s="436"/>
      <c r="CI11" s="437"/>
      <c r="CJ11" s="432">
        <f t="shared" si="5"/>
        <v>1755.74</v>
      </c>
      <c r="CK11" s="385">
        <f>AT11+AY11+BB11+BD11+BF11+BI11+BL11+BN11+BP11+CI11+BT11+BR11+BV11</f>
        <v>961.1400000000001</v>
      </c>
      <c r="CL11" s="292">
        <f t="shared" si="6"/>
        <v>3456.4964399999999</v>
      </c>
      <c r="CM11" s="293">
        <f t="shared" si="7"/>
        <v>1583.2347</v>
      </c>
      <c r="CN11" s="386">
        <f t="shared" si="16"/>
        <v>45.804609594795359</v>
      </c>
      <c r="CO11" s="193">
        <f t="shared" si="8"/>
        <v>-1873.2617399999999</v>
      </c>
      <c r="CP11" s="86"/>
      <c r="CQ11" s="86"/>
      <c r="CR11" s="86"/>
      <c r="CS11" s="86"/>
      <c r="CT11" s="86"/>
      <c r="CU11" s="86"/>
      <c r="CV11" s="86"/>
      <c r="CW11" s="86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  <c r="ALQ11" s="147"/>
      <c r="ALR11" s="147"/>
      <c r="ALS11" s="147"/>
      <c r="ALT11" s="147"/>
      <c r="ALU11" s="147"/>
      <c r="ALV11" s="147"/>
      <c r="ALW11" s="147"/>
      <c r="ALX11" s="147"/>
      <c r="ALY11" s="147"/>
      <c r="ALZ11" s="147"/>
      <c r="AMA11" s="147"/>
      <c r="AMB11" s="147"/>
      <c r="AMC11" s="147"/>
      <c r="AMD11" s="147"/>
      <c r="AME11" s="147"/>
      <c r="AMF11" s="147"/>
      <c r="AMG11" s="147"/>
      <c r="AMH11" s="147"/>
      <c r="AMI11" s="147"/>
      <c r="AMJ11" s="147"/>
      <c r="AMK11" s="147"/>
    </row>
    <row r="12" spans="1:1025">
      <c r="A12" s="175" t="s">
        <v>63</v>
      </c>
      <c r="B12" s="199">
        <v>1550</v>
      </c>
      <c r="C12" s="200">
        <v>1134.9346399999999</v>
      </c>
      <c r="D12" s="52">
        <f t="shared" si="0"/>
        <v>73.221589677419345</v>
      </c>
      <c r="E12" s="208">
        <v>217</v>
      </c>
      <c r="F12" s="200">
        <v>123.745</v>
      </c>
      <c r="G12" s="229">
        <f t="shared" si="1"/>
        <v>57.025345622119815</v>
      </c>
      <c r="H12" s="208">
        <v>111</v>
      </c>
      <c r="I12" s="200">
        <v>10.708360000000001</v>
      </c>
      <c r="J12" s="229">
        <f t="shared" si="2"/>
        <v>9.6471711711711716</v>
      </c>
      <c r="K12" s="208">
        <v>462</v>
      </c>
      <c r="L12" s="200">
        <v>79.65607</v>
      </c>
      <c r="M12" s="229">
        <f t="shared" si="3"/>
        <v>17.241573593073593</v>
      </c>
      <c r="N12" s="208">
        <v>256</v>
      </c>
      <c r="O12" s="200">
        <v>205.16489000000001</v>
      </c>
      <c r="P12" s="229">
        <f t="shared" si="4"/>
        <v>80.142535156250005</v>
      </c>
      <c r="Q12" s="229">
        <f t="shared" si="9"/>
        <v>284.82096000000001</v>
      </c>
      <c r="R12" s="175" t="s">
        <v>63</v>
      </c>
      <c r="S12" s="208">
        <v>4505.4263700000001</v>
      </c>
      <c r="T12" s="200">
        <v>2.7968299999999999</v>
      </c>
      <c r="U12" s="229"/>
      <c r="V12" s="160" t="s">
        <v>63</v>
      </c>
      <c r="W12" s="208">
        <v>4310.7685799999999</v>
      </c>
      <c r="X12" s="200">
        <v>2531.2855800000002</v>
      </c>
      <c r="Y12" s="208">
        <v>10</v>
      </c>
      <c r="Z12" s="268"/>
      <c r="AA12" s="229"/>
      <c r="AB12" s="208">
        <v>1526.4595099999999</v>
      </c>
      <c r="AC12" s="200">
        <v>781.44506999999999</v>
      </c>
      <c r="AD12" s="229">
        <f t="shared" si="10"/>
        <v>51.193304826015343</v>
      </c>
      <c r="AE12" s="224"/>
      <c r="AF12" s="236"/>
      <c r="AG12" s="241"/>
      <c r="AH12" s="524"/>
      <c r="AI12" s="534"/>
      <c r="AJ12" s="535"/>
      <c r="AK12" s="219" t="s">
        <v>63</v>
      </c>
      <c r="AL12" s="527"/>
      <c r="AM12" s="236"/>
      <c r="AN12" s="355">
        <f>B12+E12+H12+K12+N12+S12+Y12+AB12+AE12+AG12+W12</f>
        <v>12948.65446</v>
      </c>
      <c r="AO12" s="353">
        <f>C12+F12+I12+L12+O12+T12+Z12+AC12+AF12+AH12+X12</f>
        <v>4869.7364400000006</v>
      </c>
      <c r="AP12" s="245">
        <f t="shared" si="11"/>
        <v>37.608049971857852</v>
      </c>
      <c r="AQ12" s="56">
        <f t="shared" si="12"/>
        <v>-8078.9180199999992</v>
      </c>
      <c r="AR12" s="154" t="s">
        <v>63</v>
      </c>
      <c r="AS12" s="255">
        <v>4436</v>
      </c>
      <c r="AT12" s="58">
        <v>2529</v>
      </c>
      <c r="AU12" s="256">
        <f t="shared" si="13"/>
        <v>57.010820559062211</v>
      </c>
      <c r="AV12" s="59"/>
      <c r="AW12" s="260"/>
      <c r="AX12" s="263">
        <v>44</v>
      </c>
      <c r="AY12" s="97"/>
      <c r="AZ12" s="187"/>
      <c r="BA12" s="266">
        <v>65</v>
      </c>
      <c r="BB12" s="267">
        <v>16</v>
      </c>
      <c r="BC12" s="208">
        <v>18.100000000000001</v>
      </c>
      <c r="BD12" s="268">
        <v>18.100000000000001</v>
      </c>
      <c r="BE12" s="208">
        <v>76.2</v>
      </c>
      <c r="BF12" s="271">
        <v>47.734000000000002</v>
      </c>
      <c r="BG12" s="219" t="s">
        <v>63</v>
      </c>
      <c r="BH12" s="279"/>
      <c r="BI12" s="280"/>
      <c r="BJ12" s="75"/>
      <c r="BK12" s="279"/>
      <c r="BL12" s="280"/>
      <c r="BM12" s="279"/>
      <c r="BN12" s="430"/>
      <c r="BO12" s="436"/>
      <c r="BP12" s="543"/>
      <c r="BQ12" s="605">
        <v>105</v>
      </c>
      <c r="BR12" s="605">
        <v>105</v>
      </c>
      <c r="BS12" s="547">
        <v>312.5</v>
      </c>
      <c r="BT12" s="543"/>
      <c r="BU12" s="547">
        <v>21.96</v>
      </c>
      <c r="BV12" s="543">
        <v>21.96</v>
      </c>
      <c r="BW12" s="484">
        <v>650.1</v>
      </c>
      <c r="BX12" s="484">
        <v>650.1</v>
      </c>
      <c r="BY12" s="484">
        <v>379.7</v>
      </c>
      <c r="BZ12" s="484">
        <v>379.7</v>
      </c>
      <c r="CA12" s="484"/>
      <c r="CB12" s="543"/>
      <c r="CC12" s="543">
        <v>296.89999999999998</v>
      </c>
      <c r="CD12" s="630">
        <v>284.94</v>
      </c>
      <c r="CE12" s="219" t="s">
        <v>63</v>
      </c>
      <c r="CF12" s="604">
        <f>BW12+BY12+CA12+CC12</f>
        <v>1326.6999999999998</v>
      </c>
      <c r="CG12" s="637">
        <f>BX12+BZ12+CB12+CD12</f>
        <v>1314.74</v>
      </c>
      <c r="CH12" s="436"/>
      <c r="CI12" s="437"/>
      <c r="CJ12" s="432">
        <f t="shared" si="5"/>
        <v>6405.46</v>
      </c>
      <c r="CK12" s="385">
        <f>AT12+AY12+BB12+BD12+BF12+BI12+BL12+BN12+BP12+CI12+BT12+BR12+CG12+BV12</f>
        <v>4052.5339999999997</v>
      </c>
      <c r="CL12" s="292">
        <f t="shared" si="6"/>
        <v>19354.114460000001</v>
      </c>
      <c r="CM12" s="293">
        <f t="shared" si="7"/>
        <v>8922.2704400000002</v>
      </c>
      <c r="CN12" s="386">
        <f t="shared" si="16"/>
        <v>46.100122319933824</v>
      </c>
      <c r="CO12" s="193">
        <f t="shared" si="8"/>
        <v>-10431.84402</v>
      </c>
      <c r="CP12" s="86"/>
      <c r="CQ12" s="86"/>
      <c r="CR12" s="86"/>
      <c r="CS12" s="86"/>
      <c r="CT12" s="86"/>
      <c r="CU12" s="86"/>
      <c r="CV12" s="86"/>
      <c r="CW12" s="86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  <c r="ALQ12" s="147"/>
      <c r="ALR12" s="147"/>
      <c r="ALS12" s="147"/>
      <c r="ALT12" s="147"/>
      <c r="ALU12" s="147"/>
      <c r="ALV12" s="147"/>
      <c r="ALW12" s="147"/>
      <c r="ALX12" s="147"/>
      <c r="ALY12" s="147"/>
      <c r="ALZ12" s="147"/>
      <c r="AMA12" s="147"/>
      <c r="AMB12" s="147"/>
      <c r="AMC12" s="147"/>
      <c r="AMD12" s="147"/>
      <c r="AME12" s="147"/>
      <c r="AMF12" s="147"/>
      <c r="AMG12" s="147"/>
      <c r="AMH12" s="147"/>
      <c r="AMI12" s="147"/>
      <c r="AMJ12" s="147"/>
      <c r="AMK12" s="147"/>
    </row>
    <row r="13" spans="1:1025">
      <c r="A13" s="175" t="s">
        <v>64</v>
      </c>
      <c r="B13" s="199">
        <v>107</v>
      </c>
      <c r="C13" s="200">
        <v>64.334479999999999</v>
      </c>
      <c r="D13" s="52">
        <f t="shared" si="0"/>
        <v>60.125682242990649</v>
      </c>
      <c r="E13" s="208">
        <v>267.22000000000003</v>
      </c>
      <c r="F13" s="200">
        <v>268.21571999999998</v>
      </c>
      <c r="G13" s="229">
        <f t="shared" si="1"/>
        <v>100.37262180974476</v>
      </c>
      <c r="H13" s="208">
        <v>26</v>
      </c>
      <c r="I13" s="200">
        <v>0.71103000000000005</v>
      </c>
      <c r="J13" s="229">
        <f t="shared" si="2"/>
        <v>2.7347307692307696</v>
      </c>
      <c r="K13" s="208">
        <v>363</v>
      </c>
      <c r="L13" s="200">
        <v>33.874270000000003</v>
      </c>
      <c r="M13" s="229">
        <f t="shared" si="3"/>
        <v>9.3317548209366397</v>
      </c>
      <c r="N13" s="208">
        <v>124</v>
      </c>
      <c r="O13" s="200"/>
      <c r="P13" s="229"/>
      <c r="Q13" s="229">
        <f t="shared" si="9"/>
        <v>33.874270000000003</v>
      </c>
      <c r="R13" s="175" t="s">
        <v>64</v>
      </c>
      <c r="S13" s="208"/>
      <c r="T13" s="200"/>
      <c r="U13" s="230"/>
      <c r="V13" s="160" t="s">
        <v>65</v>
      </c>
      <c r="W13" s="208"/>
      <c r="X13" s="200"/>
      <c r="Y13" s="231"/>
      <c r="Z13" s="268">
        <v>1.7</v>
      </c>
      <c r="AA13" s="229" t="e">
        <f t="shared" si="17"/>
        <v>#DIV/0!</v>
      </c>
      <c r="AB13" s="208">
        <v>740.85494000000006</v>
      </c>
      <c r="AC13" s="200">
        <v>214.37867</v>
      </c>
      <c r="AD13" s="229">
        <f t="shared" si="10"/>
        <v>28.936659314170193</v>
      </c>
      <c r="AE13" s="224"/>
      <c r="AF13" s="236"/>
      <c r="AG13" s="241"/>
      <c r="AH13" s="524"/>
      <c r="AI13" s="534"/>
      <c r="AJ13" s="535"/>
      <c r="AK13" s="219" t="s">
        <v>64</v>
      </c>
      <c r="AL13" s="527"/>
      <c r="AM13" s="236"/>
      <c r="AN13" s="355">
        <f>B13+E13+H13+K13+N13+S13+Y13+AB13+AE13+AG13+W13</f>
        <v>1628.07494</v>
      </c>
      <c r="AO13" s="353">
        <f>C13+F13+I13+L13+O13+T13+Z13+AC13+AF13+AH13+X13</f>
        <v>583.21416999999997</v>
      </c>
      <c r="AP13" s="245">
        <f t="shared" si="11"/>
        <v>35.822317245421146</v>
      </c>
      <c r="AQ13" s="56">
        <f t="shared" si="12"/>
        <v>-1044.86077</v>
      </c>
      <c r="AR13" s="154" t="s">
        <v>65</v>
      </c>
      <c r="AS13" s="255">
        <v>2065</v>
      </c>
      <c r="AT13" s="58">
        <v>1182</v>
      </c>
      <c r="AU13" s="256">
        <f t="shared" si="13"/>
        <v>57.239709443099272</v>
      </c>
      <c r="AV13" s="59"/>
      <c r="AW13" s="260"/>
      <c r="AX13" s="263">
        <v>38</v>
      </c>
      <c r="AY13" s="97"/>
      <c r="AZ13" s="187"/>
      <c r="BA13" s="266">
        <v>22</v>
      </c>
      <c r="BB13" s="267">
        <v>5</v>
      </c>
      <c r="BC13" s="208">
        <v>5.4</v>
      </c>
      <c r="BD13" s="268">
        <v>5.4</v>
      </c>
      <c r="BE13" s="208">
        <v>76.2</v>
      </c>
      <c r="BF13" s="271">
        <v>36.334000000000003</v>
      </c>
      <c r="BG13" s="219" t="s">
        <v>64</v>
      </c>
      <c r="BH13" s="279"/>
      <c r="BI13" s="280"/>
      <c r="BJ13" s="75"/>
      <c r="BK13" s="279">
        <v>9</v>
      </c>
      <c r="BL13" s="280"/>
      <c r="BM13" s="279"/>
      <c r="BN13" s="430"/>
      <c r="BO13" s="436"/>
      <c r="BP13" s="543"/>
      <c r="BQ13" s="605">
        <v>105</v>
      </c>
      <c r="BR13" s="605">
        <v>105</v>
      </c>
      <c r="BS13" s="547">
        <v>180.5</v>
      </c>
      <c r="BT13" s="543"/>
      <c r="BU13" s="547">
        <v>22.48</v>
      </c>
      <c r="BV13" s="543">
        <v>22.48</v>
      </c>
      <c r="BW13" s="484"/>
      <c r="BX13" s="484"/>
      <c r="BY13" s="484"/>
      <c r="BZ13" s="484"/>
      <c r="CA13" s="484"/>
      <c r="CB13" s="543"/>
      <c r="CC13" s="543"/>
      <c r="CD13" s="630"/>
      <c r="CE13" s="219" t="s">
        <v>64</v>
      </c>
      <c r="CF13" s="604">
        <f t="shared" si="14"/>
        <v>0</v>
      </c>
      <c r="CG13" s="637">
        <f t="shared" si="15"/>
        <v>0</v>
      </c>
      <c r="CH13" s="436"/>
      <c r="CI13" s="437"/>
      <c r="CJ13" s="432">
        <f t="shared" si="5"/>
        <v>2523.58</v>
      </c>
      <c r="CK13" s="385">
        <f>AT13+AY13+BB13+BD13+BF13+BI13+BL13+BN13+BP13+CI13+BT13+BR13+BV13</f>
        <v>1356.2140000000002</v>
      </c>
      <c r="CL13" s="292">
        <f t="shared" si="6"/>
        <v>4151.6549400000004</v>
      </c>
      <c r="CM13" s="293">
        <f t="shared" si="7"/>
        <v>1939.4281700000001</v>
      </c>
      <c r="CN13" s="386">
        <f t="shared" si="16"/>
        <v>46.714580041664064</v>
      </c>
      <c r="CO13" s="193">
        <f t="shared" si="8"/>
        <v>-2212.2267700000002</v>
      </c>
      <c r="CP13" s="86"/>
      <c r="CQ13" s="86"/>
      <c r="CR13" s="86"/>
      <c r="CS13" s="86"/>
      <c r="CT13" s="86"/>
      <c r="CU13" s="86"/>
      <c r="CV13" s="86"/>
      <c r="CW13" s="86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  <c r="ALQ13" s="147"/>
      <c r="ALR13" s="147"/>
      <c r="ALS13" s="147"/>
      <c r="ALT13" s="147"/>
      <c r="ALU13" s="147"/>
      <c r="ALV13" s="147"/>
      <c r="ALW13" s="147"/>
      <c r="ALX13" s="147"/>
      <c r="ALY13" s="147"/>
      <c r="ALZ13" s="147"/>
      <c r="AMA13" s="147"/>
      <c r="AMB13" s="147"/>
      <c r="AMC13" s="147"/>
      <c r="AMD13" s="147"/>
      <c r="AME13" s="147"/>
      <c r="AMF13" s="147"/>
      <c r="AMG13" s="147"/>
      <c r="AMH13" s="147"/>
      <c r="AMI13" s="147"/>
      <c r="AMJ13" s="147"/>
      <c r="AMK13" s="147"/>
    </row>
    <row r="14" spans="1:1025">
      <c r="A14" s="175" t="s">
        <v>66</v>
      </c>
      <c r="B14" s="199">
        <v>300</v>
      </c>
      <c r="C14" s="200">
        <v>299.10205000000002</v>
      </c>
      <c r="D14" s="52">
        <f t="shared" si="0"/>
        <v>99.700683333333345</v>
      </c>
      <c r="E14" s="208">
        <v>21</v>
      </c>
      <c r="F14" s="200">
        <v>20.828410000000002</v>
      </c>
      <c r="G14" s="229">
        <f t="shared" si="1"/>
        <v>99.182904761904766</v>
      </c>
      <c r="H14" s="208">
        <v>16</v>
      </c>
      <c r="I14" s="200">
        <v>0.84689000000000003</v>
      </c>
      <c r="J14" s="229">
        <f t="shared" si="2"/>
        <v>5.2930625000000004</v>
      </c>
      <c r="K14" s="208">
        <v>516</v>
      </c>
      <c r="L14" s="200">
        <v>95.465140000000005</v>
      </c>
      <c r="M14" s="229">
        <f t="shared" si="3"/>
        <v>18.500996124031008</v>
      </c>
      <c r="N14" s="208">
        <v>12</v>
      </c>
      <c r="O14" s="200">
        <v>1.0999999999999999E-2</v>
      </c>
      <c r="P14" s="229">
        <f t="shared" si="4"/>
        <v>9.166666666666666E-2</v>
      </c>
      <c r="Q14" s="229">
        <f t="shared" si="9"/>
        <v>95.476140000000001</v>
      </c>
      <c r="R14" s="175" t="s">
        <v>66</v>
      </c>
      <c r="S14" s="208"/>
      <c r="T14" s="200">
        <v>10.999599999999999</v>
      </c>
      <c r="U14" s="230"/>
      <c r="V14" s="160" t="s">
        <v>66</v>
      </c>
      <c r="W14" s="208"/>
      <c r="X14" s="200"/>
      <c r="Y14" s="207"/>
      <c r="Z14" s="268">
        <v>4.5999999999999996</v>
      </c>
      <c r="AA14" s="229"/>
      <c r="AB14" s="208">
        <v>661.30005000000006</v>
      </c>
      <c r="AC14" s="200">
        <v>456.41915999999998</v>
      </c>
      <c r="AD14" s="229">
        <f t="shared" si="10"/>
        <v>69.018467486884347</v>
      </c>
      <c r="AE14" s="224"/>
      <c r="AF14" s="236"/>
      <c r="AG14" s="241"/>
      <c r="AH14" s="524"/>
      <c r="AI14" s="534"/>
      <c r="AJ14" s="535"/>
      <c r="AK14" s="219" t="s">
        <v>66</v>
      </c>
      <c r="AL14" s="527"/>
      <c r="AM14" s="236"/>
      <c r="AN14" s="355">
        <f>B14+E14+H14+K14+N14+S14+Y14+AB14+AE14+AG14</f>
        <v>1526.3000500000001</v>
      </c>
      <c r="AO14" s="353">
        <f>C14+F14+I14+L14+O14+T14+Z14+AC14+AF14+AH14+X14</f>
        <v>888.27224999999999</v>
      </c>
      <c r="AP14" s="245">
        <f t="shared" si="11"/>
        <v>58.197747552979507</v>
      </c>
      <c r="AQ14" s="56">
        <f t="shared" si="12"/>
        <v>-638.02780000000007</v>
      </c>
      <c r="AR14" s="154" t="s">
        <v>66</v>
      </c>
      <c r="AS14" s="255">
        <v>1767</v>
      </c>
      <c r="AT14" s="58">
        <v>1004</v>
      </c>
      <c r="AU14" s="256">
        <f t="shared" si="13"/>
        <v>56.819468024900964</v>
      </c>
      <c r="AV14" s="59"/>
      <c r="AW14" s="260"/>
      <c r="AX14" s="263">
        <v>15</v>
      </c>
      <c r="AY14" s="97"/>
      <c r="AZ14" s="187"/>
      <c r="BA14" s="266">
        <v>22</v>
      </c>
      <c r="BB14" s="267">
        <v>5</v>
      </c>
      <c r="BC14" s="208">
        <v>3.6</v>
      </c>
      <c r="BD14" s="268">
        <v>3.6</v>
      </c>
      <c r="BE14" s="208">
        <v>76.2</v>
      </c>
      <c r="BF14" s="271">
        <v>36.334000000000003</v>
      </c>
      <c r="BG14" s="219" t="s">
        <v>66</v>
      </c>
      <c r="BH14" s="279"/>
      <c r="BI14" s="280"/>
      <c r="BJ14" s="75"/>
      <c r="BK14" s="279"/>
      <c r="BL14" s="280"/>
      <c r="BM14" s="279"/>
      <c r="BN14" s="430"/>
      <c r="BO14" s="436"/>
      <c r="BP14" s="543"/>
      <c r="BQ14" s="605">
        <v>105</v>
      </c>
      <c r="BR14" s="605">
        <v>105</v>
      </c>
      <c r="BS14" s="547">
        <v>161.5</v>
      </c>
      <c r="BT14" s="543"/>
      <c r="BU14" s="547">
        <v>12.86</v>
      </c>
      <c r="BV14" s="543">
        <v>10</v>
      </c>
      <c r="BW14" s="484"/>
      <c r="BX14" s="484"/>
      <c r="BY14" s="484"/>
      <c r="BZ14" s="484"/>
      <c r="CA14" s="484"/>
      <c r="CB14" s="543"/>
      <c r="CC14" s="543"/>
      <c r="CD14" s="630"/>
      <c r="CE14" s="219" t="s">
        <v>66</v>
      </c>
      <c r="CF14" s="604">
        <f t="shared" si="14"/>
        <v>0</v>
      </c>
      <c r="CG14" s="637">
        <f t="shared" si="15"/>
        <v>0</v>
      </c>
      <c r="CH14" s="436"/>
      <c r="CI14" s="437"/>
      <c r="CJ14" s="432">
        <f t="shared" si="5"/>
        <v>2163.1600000000003</v>
      </c>
      <c r="CK14" s="385">
        <f>AT14+AY14+BB14+BD14+BF14+BI14+BL14++BN14+BP14+CI14+BT14+BR14+BV14</f>
        <v>1163.934</v>
      </c>
      <c r="CL14" s="292">
        <f t="shared" si="6"/>
        <v>3689.4600500000006</v>
      </c>
      <c r="CM14" s="293">
        <f t="shared" si="7"/>
        <v>2052.2062500000002</v>
      </c>
      <c r="CN14" s="386">
        <f t="shared" si="16"/>
        <v>55.623484796914923</v>
      </c>
      <c r="CO14" s="193">
        <f t="shared" si="8"/>
        <v>-1637.2538000000004</v>
      </c>
      <c r="CP14" s="86"/>
      <c r="CQ14" s="86"/>
      <c r="CR14" s="86"/>
      <c r="CS14" s="86"/>
      <c r="CT14" s="86"/>
      <c r="CU14" s="86"/>
      <c r="CV14" s="86"/>
      <c r="CW14" s="86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  <c r="ALQ14" s="147"/>
      <c r="ALR14" s="147"/>
      <c r="ALS14" s="147"/>
      <c r="ALT14" s="147"/>
      <c r="ALU14" s="147"/>
      <c r="ALV14" s="147"/>
      <c r="ALW14" s="147"/>
      <c r="ALX14" s="147"/>
      <c r="ALY14" s="147"/>
      <c r="ALZ14" s="147"/>
      <c r="AMA14" s="147"/>
      <c r="AMB14" s="147"/>
      <c r="AMC14" s="147"/>
      <c r="AMD14" s="147"/>
      <c r="AME14" s="147"/>
      <c r="AMF14" s="147"/>
      <c r="AMG14" s="147"/>
      <c r="AMH14" s="147"/>
      <c r="AMI14" s="147"/>
      <c r="AMJ14" s="147"/>
      <c r="AMK14" s="147"/>
    </row>
    <row r="15" spans="1:1025">
      <c r="A15" s="175" t="s">
        <v>67</v>
      </c>
      <c r="B15" s="199">
        <v>173</v>
      </c>
      <c r="C15" s="200">
        <v>115.38762</v>
      </c>
      <c r="D15" s="52">
        <f t="shared" si="0"/>
        <v>66.698046242774566</v>
      </c>
      <c r="E15" s="209">
        <v>214</v>
      </c>
      <c r="F15" s="200">
        <v>226.75944000000001</v>
      </c>
      <c r="G15" s="229">
        <f t="shared" si="1"/>
        <v>105.96235514018693</v>
      </c>
      <c r="H15" s="208">
        <v>25</v>
      </c>
      <c r="I15" s="198">
        <v>2.1038700000000001</v>
      </c>
      <c r="J15" s="229">
        <f t="shared" si="2"/>
        <v>8.4154800000000005</v>
      </c>
      <c r="K15" s="208">
        <v>617</v>
      </c>
      <c r="L15" s="200">
        <v>38.882300000000001</v>
      </c>
      <c r="M15" s="229">
        <f t="shared" si="3"/>
        <v>6.3018314424635333</v>
      </c>
      <c r="N15" s="208">
        <v>36</v>
      </c>
      <c r="O15" s="200">
        <v>0.82299999999999995</v>
      </c>
      <c r="P15" s="229">
        <f t="shared" si="4"/>
        <v>2.286111111111111</v>
      </c>
      <c r="Q15" s="229">
        <f t="shared" si="9"/>
        <v>39.705300000000001</v>
      </c>
      <c r="R15" s="175" t="s">
        <v>67</v>
      </c>
      <c r="S15" s="208">
        <v>410</v>
      </c>
      <c r="T15" s="200">
        <v>300.66500000000002</v>
      </c>
      <c r="U15" s="230"/>
      <c r="V15" s="160" t="s">
        <v>67</v>
      </c>
      <c r="W15" s="208"/>
      <c r="X15" s="200"/>
      <c r="Y15" s="208">
        <v>7</v>
      </c>
      <c r="Z15" s="268"/>
      <c r="AA15" s="229">
        <f t="shared" si="17"/>
        <v>0</v>
      </c>
      <c r="AB15" s="208">
        <v>333.13610999999997</v>
      </c>
      <c r="AC15" s="200">
        <v>255.87136000000001</v>
      </c>
      <c r="AD15" s="229">
        <f t="shared" si="10"/>
        <v>76.806852310306454</v>
      </c>
      <c r="AE15" s="224"/>
      <c r="AF15" s="236"/>
      <c r="AG15" s="241"/>
      <c r="AH15" s="524"/>
      <c r="AI15" s="534"/>
      <c r="AJ15" s="535"/>
      <c r="AK15" s="219" t="s">
        <v>67</v>
      </c>
      <c r="AL15" s="527"/>
      <c r="AM15" s="236"/>
      <c r="AN15" s="355">
        <f>B15+E15+H15+K15+N15+S15+Y15+AB15+AE15+AG15</f>
        <v>1815.1361099999999</v>
      </c>
      <c r="AO15" s="353">
        <f>C15+F15+I15+L15+O15+T15+Z15+AC15+AF15+AH15+X15</f>
        <v>940.49258999999995</v>
      </c>
      <c r="AP15" s="245">
        <f t="shared" si="11"/>
        <v>51.81388794033743</v>
      </c>
      <c r="AQ15" s="56">
        <f t="shared" si="12"/>
        <v>-874.64351999999997</v>
      </c>
      <c r="AR15" s="154" t="s">
        <v>67</v>
      </c>
      <c r="AS15" s="255">
        <v>1638</v>
      </c>
      <c r="AT15" s="58">
        <v>953</v>
      </c>
      <c r="AU15" s="256">
        <f t="shared" si="13"/>
        <v>58.180708180708187</v>
      </c>
      <c r="AV15" s="59"/>
      <c r="AW15" s="260"/>
      <c r="AX15" s="263"/>
      <c r="AY15" s="97"/>
      <c r="AZ15" s="187"/>
      <c r="BA15" s="266">
        <v>22</v>
      </c>
      <c r="BB15" s="267">
        <v>5</v>
      </c>
      <c r="BC15" s="208">
        <v>5.8</v>
      </c>
      <c r="BD15" s="268">
        <v>5.8</v>
      </c>
      <c r="BE15" s="208">
        <v>76.2</v>
      </c>
      <c r="BF15" s="271">
        <v>38.1</v>
      </c>
      <c r="BG15" s="219" t="s">
        <v>67</v>
      </c>
      <c r="BH15" s="279"/>
      <c r="BI15" s="280"/>
      <c r="BJ15" s="75"/>
      <c r="BK15" s="279"/>
      <c r="BL15" s="280"/>
      <c r="BM15" s="279"/>
      <c r="BN15" s="430"/>
      <c r="BO15" s="436"/>
      <c r="BP15" s="543"/>
      <c r="BQ15" s="605">
        <v>105</v>
      </c>
      <c r="BR15" s="605">
        <v>105</v>
      </c>
      <c r="BS15" s="547">
        <v>217.5</v>
      </c>
      <c r="BT15" s="543"/>
      <c r="BU15" s="547">
        <v>11.82</v>
      </c>
      <c r="BV15" s="543">
        <v>10</v>
      </c>
      <c r="BW15" s="484"/>
      <c r="BX15" s="484"/>
      <c r="BY15" s="484"/>
      <c r="BZ15" s="484"/>
      <c r="CA15" s="484"/>
      <c r="CB15" s="543"/>
      <c r="CC15" s="543"/>
      <c r="CD15" s="630"/>
      <c r="CE15" s="219" t="s">
        <v>67</v>
      </c>
      <c r="CF15" s="604">
        <f t="shared" si="14"/>
        <v>0</v>
      </c>
      <c r="CG15" s="637">
        <f t="shared" si="15"/>
        <v>0</v>
      </c>
      <c r="CH15" s="436"/>
      <c r="CI15" s="437"/>
      <c r="CJ15" s="432">
        <f t="shared" si="5"/>
        <v>2076.3200000000002</v>
      </c>
      <c r="CK15" s="385">
        <f>AT15+AY15+BB15+BD15+BF15+BI15+BL15+BN15+BP15+CI15+BT15+BR15+BV15</f>
        <v>1116.9000000000001</v>
      </c>
      <c r="CL15" s="292">
        <f t="shared" si="6"/>
        <v>3891.4561100000001</v>
      </c>
      <c r="CM15" s="293">
        <f t="shared" si="7"/>
        <v>2057.3925899999999</v>
      </c>
      <c r="CN15" s="386">
        <f t="shared" si="16"/>
        <v>52.869479491572626</v>
      </c>
      <c r="CO15" s="193">
        <f t="shared" si="8"/>
        <v>-1834.0635200000002</v>
      </c>
      <c r="CP15" s="86"/>
      <c r="CQ15" s="86"/>
      <c r="CR15" s="86"/>
      <c r="CS15" s="86"/>
      <c r="CT15" s="86"/>
      <c r="CU15" s="86"/>
      <c r="CV15" s="86"/>
      <c r="CW15" s="86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  <c r="ALQ15" s="147"/>
      <c r="ALR15" s="147"/>
      <c r="ALS15" s="147"/>
      <c r="ALT15" s="147"/>
      <c r="ALU15" s="147"/>
      <c r="ALV15" s="147"/>
      <c r="ALW15" s="147"/>
      <c r="ALX15" s="147"/>
      <c r="ALY15" s="147"/>
      <c r="ALZ15" s="147"/>
      <c r="AMA15" s="147"/>
      <c r="AMB15" s="147"/>
      <c r="AMC15" s="147"/>
      <c r="AMD15" s="147"/>
      <c r="AME15" s="147"/>
      <c r="AMF15" s="147"/>
      <c r="AMG15" s="147"/>
      <c r="AMH15" s="147"/>
      <c r="AMI15" s="147"/>
      <c r="AMJ15" s="147"/>
      <c r="AMK15" s="147"/>
    </row>
    <row r="16" spans="1:1025">
      <c r="A16" s="175" t="s">
        <v>68</v>
      </c>
      <c r="B16" s="242">
        <v>181.3</v>
      </c>
      <c r="C16" s="200">
        <v>104.31845</v>
      </c>
      <c r="D16" s="52">
        <f t="shared" si="0"/>
        <v>57.539134031991168</v>
      </c>
      <c r="E16" s="207">
        <v>20</v>
      </c>
      <c r="F16" s="198">
        <v>97.092280000000002</v>
      </c>
      <c r="G16" s="229">
        <f t="shared" si="1"/>
        <v>485.46139999999997</v>
      </c>
      <c r="H16" s="208">
        <v>41</v>
      </c>
      <c r="I16" s="200">
        <v>0.41957</v>
      </c>
      <c r="J16" s="229">
        <f t="shared" si="2"/>
        <v>1.0233414634146341</v>
      </c>
      <c r="K16" s="208">
        <v>300</v>
      </c>
      <c r="L16" s="200">
        <v>23.049420000000001</v>
      </c>
      <c r="M16" s="229">
        <f t="shared" si="3"/>
        <v>7.6831400000000007</v>
      </c>
      <c r="N16" s="208">
        <v>3</v>
      </c>
      <c r="O16" s="200"/>
      <c r="P16" s="229">
        <f t="shared" si="4"/>
        <v>0</v>
      </c>
      <c r="Q16" s="229">
        <f t="shared" si="9"/>
        <v>23.049420000000001</v>
      </c>
      <c r="R16" s="175" t="s">
        <v>68</v>
      </c>
      <c r="S16" s="208">
        <v>70</v>
      </c>
      <c r="T16" s="200">
        <v>41.402000000000001</v>
      </c>
      <c r="U16" s="230"/>
      <c r="V16" s="160" t="s">
        <v>69</v>
      </c>
      <c r="W16" s="208"/>
      <c r="X16" s="200"/>
      <c r="Y16" s="208"/>
      <c r="Z16" s="268"/>
      <c r="AA16" s="229" t="e">
        <f t="shared" si="17"/>
        <v>#DIV/0!</v>
      </c>
      <c r="AB16" s="208">
        <v>402.74765000000002</v>
      </c>
      <c r="AC16" s="200">
        <v>304.27945999999997</v>
      </c>
      <c r="AD16" s="229">
        <f t="shared" si="10"/>
        <v>75.550896448433647</v>
      </c>
      <c r="AE16" s="224"/>
      <c r="AF16" s="236"/>
      <c r="AG16" s="242"/>
      <c r="AH16" s="94"/>
      <c r="AI16" s="536"/>
      <c r="AJ16" s="537"/>
      <c r="AK16" s="219" t="s">
        <v>68</v>
      </c>
      <c r="AL16" s="528"/>
      <c r="AM16" s="200"/>
      <c r="AN16" s="355">
        <f>B16+E16+H16+K16+N16+S16+Y16+AB16+AE16+AG16+W16</f>
        <v>1018.04765</v>
      </c>
      <c r="AO16" s="353">
        <f t="shared" ref="AO16:AO22" si="18">C16+F16+I16+L16+O16+T16+Z16+AC16+AF16+AH16+X16+AM16</f>
        <v>570.56117999999992</v>
      </c>
      <c r="AP16" s="245">
        <f t="shared" si="11"/>
        <v>56.044643882828069</v>
      </c>
      <c r="AQ16" s="56">
        <f t="shared" si="12"/>
        <v>-447.48647000000005</v>
      </c>
      <c r="AR16" s="154" t="s">
        <v>69</v>
      </c>
      <c r="AS16" s="255">
        <v>1729</v>
      </c>
      <c r="AT16" s="58">
        <v>979</v>
      </c>
      <c r="AU16" s="256">
        <f t="shared" si="13"/>
        <v>56.622325043377671</v>
      </c>
      <c r="AV16" s="59"/>
      <c r="AW16" s="260"/>
      <c r="AX16" s="263">
        <v>18</v>
      </c>
      <c r="AY16" s="97"/>
      <c r="AZ16" s="187"/>
      <c r="BA16" s="266">
        <v>20</v>
      </c>
      <c r="BB16" s="267">
        <v>5</v>
      </c>
      <c r="BC16" s="208">
        <v>2.9</v>
      </c>
      <c r="BD16" s="268">
        <v>2.9</v>
      </c>
      <c r="BE16" s="208">
        <v>76.2</v>
      </c>
      <c r="BF16" s="271">
        <v>36.334000000000003</v>
      </c>
      <c r="BG16" s="219" t="s">
        <v>68</v>
      </c>
      <c r="BH16" s="279"/>
      <c r="BI16" s="280"/>
      <c r="BJ16" s="75"/>
      <c r="BK16" s="279"/>
      <c r="BL16" s="280"/>
      <c r="BM16" s="279"/>
      <c r="BN16" s="430"/>
      <c r="BO16" s="436"/>
      <c r="BP16" s="543"/>
      <c r="BQ16" s="605">
        <v>105</v>
      </c>
      <c r="BR16" s="605">
        <v>105</v>
      </c>
      <c r="BS16" s="547">
        <v>142.5</v>
      </c>
      <c r="BT16" s="543"/>
      <c r="BU16" s="547">
        <v>12.86</v>
      </c>
      <c r="BV16" s="543">
        <v>12.86</v>
      </c>
      <c r="BW16" s="484"/>
      <c r="BX16" s="484"/>
      <c r="BY16" s="484"/>
      <c r="BZ16" s="484"/>
      <c r="CA16" s="484">
        <v>564.79999999999995</v>
      </c>
      <c r="CB16" s="543">
        <v>564.79999999999995</v>
      </c>
      <c r="CC16" s="543">
        <v>93.3</v>
      </c>
      <c r="CD16" s="630">
        <v>93.3</v>
      </c>
      <c r="CE16" s="219" t="s">
        <v>68</v>
      </c>
      <c r="CF16" s="604">
        <f t="shared" si="14"/>
        <v>658.09999999999991</v>
      </c>
      <c r="CG16" s="637">
        <f t="shared" si="15"/>
        <v>658.09999999999991</v>
      </c>
      <c r="CH16" s="436"/>
      <c r="CI16" s="437"/>
      <c r="CJ16" s="432">
        <f t="shared" si="5"/>
        <v>2764.5600000000004</v>
      </c>
      <c r="CK16" s="385">
        <f>AT16+AY16+BB16+BD16+BF16+BI16+BL16+BN16+BP16+CI16+BT16+BR16+BV16+CG16</f>
        <v>1799.1939999999997</v>
      </c>
      <c r="CL16" s="292">
        <f t="shared" si="6"/>
        <v>3782.6076500000004</v>
      </c>
      <c r="CM16" s="293">
        <f t="shared" si="7"/>
        <v>2369.7551799999997</v>
      </c>
      <c r="CN16" s="386">
        <f t="shared" si="16"/>
        <v>62.648717479329349</v>
      </c>
      <c r="CO16" s="193">
        <f t="shared" si="8"/>
        <v>-1412.8524700000007</v>
      </c>
      <c r="CP16" s="86"/>
      <c r="CQ16" s="86"/>
      <c r="CR16" s="86"/>
      <c r="CS16" s="86"/>
      <c r="CT16" s="86"/>
      <c r="CU16" s="86"/>
      <c r="CV16" s="86"/>
      <c r="CW16" s="86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  <c r="ALQ16" s="147"/>
      <c r="ALR16" s="147"/>
      <c r="ALS16" s="147"/>
      <c r="ALT16" s="147"/>
      <c r="ALU16" s="147"/>
      <c r="ALV16" s="147"/>
      <c r="ALW16" s="147"/>
      <c r="ALX16" s="147"/>
      <c r="ALY16" s="147"/>
      <c r="ALZ16" s="147"/>
      <c r="AMA16" s="147"/>
      <c r="AMB16" s="147"/>
      <c r="AMC16" s="147"/>
      <c r="AMD16" s="147"/>
      <c r="AME16" s="147"/>
      <c r="AMF16" s="147"/>
      <c r="AMG16" s="147"/>
      <c r="AMH16" s="147"/>
      <c r="AMI16" s="147"/>
      <c r="AMJ16" s="147"/>
      <c r="AMK16" s="147"/>
    </row>
    <row r="17" spans="1:1025">
      <c r="A17" s="175" t="s">
        <v>70</v>
      </c>
      <c r="B17" s="460">
        <v>175.68781999999999</v>
      </c>
      <c r="C17" s="200">
        <v>25.541599999999999</v>
      </c>
      <c r="D17" s="52">
        <f t="shared" si="0"/>
        <v>14.538059610506865</v>
      </c>
      <c r="E17" s="208">
        <v>10</v>
      </c>
      <c r="F17" s="200">
        <v>11.26</v>
      </c>
      <c r="G17" s="229">
        <f t="shared" si="1"/>
        <v>112.6</v>
      </c>
      <c r="H17" s="208">
        <v>20</v>
      </c>
      <c r="I17" s="200">
        <v>4.3354999999999997</v>
      </c>
      <c r="J17" s="229">
        <f t="shared" si="2"/>
        <v>21.677499999999998</v>
      </c>
      <c r="K17" s="208">
        <v>917</v>
      </c>
      <c r="L17" s="200">
        <v>49.317590000000003</v>
      </c>
      <c r="M17" s="229">
        <f t="shared" si="3"/>
        <v>5.378145038167939</v>
      </c>
      <c r="N17" s="208">
        <v>60</v>
      </c>
      <c r="O17" s="200">
        <v>1.46617</v>
      </c>
      <c r="P17" s="229">
        <f t="shared" si="4"/>
        <v>2.4436166666666663</v>
      </c>
      <c r="Q17" s="229">
        <f t="shared" si="9"/>
        <v>50.783760000000001</v>
      </c>
      <c r="R17" s="175" t="s">
        <v>70</v>
      </c>
      <c r="S17" s="208">
        <v>69.806659999999994</v>
      </c>
      <c r="T17" s="200"/>
      <c r="U17" s="230"/>
      <c r="V17" s="160" t="s">
        <v>70</v>
      </c>
      <c r="W17" s="208"/>
      <c r="X17" s="200"/>
      <c r="Y17" s="208"/>
      <c r="Z17" s="268"/>
      <c r="AA17" s="229" t="e">
        <f t="shared" si="17"/>
        <v>#DIV/0!</v>
      </c>
      <c r="AB17" s="208">
        <v>904.93691000000001</v>
      </c>
      <c r="AC17" s="200">
        <v>639.67839000000004</v>
      </c>
      <c r="AD17" s="229">
        <f t="shared" si="10"/>
        <v>70.687622853177686</v>
      </c>
      <c r="AE17" s="224"/>
      <c r="AF17" s="236">
        <v>5.5</v>
      </c>
      <c r="AG17" s="242"/>
      <c r="AH17" s="94"/>
      <c r="AI17" s="536"/>
      <c r="AJ17" s="537"/>
      <c r="AK17" s="219" t="s">
        <v>70</v>
      </c>
      <c r="AL17" s="528"/>
      <c r="AM17" s="200">
        <v>4.37</v>
      </c>
      <c r="AN17" s="355">
        <f t="shared" ref="AN17:AN22" si="19">B17+E17+H17+K17+N17+S17+Y17+AB17+AE17+AG17</f>
        <v>2157.4313900000002</v>
      </c>
      <c r="AO17" s="353">
        <f t="shared" si="18"/>
        <v>741.46924999999999</v>
      </c>
      <c r="AP17" s="245">
        <f t="shared" si="11"/>
        <v>34.368149709734219</v>
      </c>
      <c r="AQ17" s="56">
        <f t="shared" si="12"/>
        <v>-1415.9621400000001</v>
      </c>
      <c r="AR17" s="154" t="s">
        <v>70</v>
      </c>
      <c r="AS17" s="255">
        <v>1375</v>
      </c>
      <c r="AT17" s="58">
        <v>787</v>
      </c>
      <c r="AU17" s="256">
        <f t="shared" si="13"/>
        <v>57.236363636363642</v>
      </c>
      <c r="AV17" s="59"/>
      <c r="AW17" s="260"/>
      <c r="AX17" s="263"/>
      <c r="AY17" s="97"/>
      <c r="AZ17" s="187"/>
      <c r="BA17" s="266">
        <v>23</v>
      </c>
      <c r="BB17" s="267">
        <v>5</v>
      </c>
      <c r="BC17" s="208">
        <v>3.3</v>
      </c>
      <c r="BD17" s="268">
        <v>3.3</v>
      </c>
      <c r="BE17" s="208">
        <v>76.2</v>
      </c>
      <c r="BF17" s="271">
        <v>36.334000000000003</v>
      </c>
      <c r="BG17" s="219" t="s">
        <v>70</v>
      </c>
      <c r="BH17" s="279"/>
      <c r="BI17" s="280"/>
      <c r="BJ17" s="75"/>
      <c r="BK17" s="279">
        <v>9</v>
      </c>
      <c r="BL17" s="280"/>
      <c r="BM17" s="279"/>
      <c r="BN17" s="430"/>
      <c r="BO17" s="436"/>
      <c r="BP17" s="543"/>
      <c r="BQ17" s="605">
        <v>105</v>
      </c>
      <c r="BR17" s="605">
        <v>105</v>
      </c>
      <c r="BS17" s="547">
        <v>217.5</v>
      </c>
      <c r="BT17" s="543"/>
      <c r="BU17" s="547">
        <v>13.64</v>
      </c>
      <c r="BV17" s="543">
        <v>13.64</v>
      </c>
      <c r="BW17" s="484"/>
      <c r="BX17" s="484"/>
      <c r="BY17" s="484">
        <v>686.6</v>
      </c>
      <c r="BZ17" s="484"/>
      <c r="CA17" s="484"/>
      <c r="CB17" s="543"/>
      <c r="CC17" s="543">
        <v>197.9</v>
      </c>
      <c r="CD17" s="630"/>
      <c r="CE17" s="219" t="s">
        <v>70</v>
      </c>
      <c r="CF17" s="604">
        <f t="shared" si="14"/>
        <v>884.5</v>
      </c>
      <c r="CG17" s="637">
        <f t="shared" si="15"/>
        <v>0</v>
      </c>
      <c r="CH17" s="436"/>
      <c r="CI17" s="437"/>
      <c r="CJ17" s="432">
        <f t="shared" si="5"/>
        <v>2707.14</v>
      </c>
      <c r="CK17" s="385">
        <f t="shared" ref="CK17:CK22" si="20">AT17+AY17+BB17+BD17+BF17+BI17+BL17+BN17+BP17+CI17+BT17+BR17+BV17</f>
        <v>950.274</v>
      </c>
      <c r="CL17" s="292">
        <f t="shared" si="6"/>
        <v>4864.5713900000001</v>
      </c>
      <c r="CM17" s="293">
        <f t="shared" si="7"/>
        <v>1691.74325</v>
      </c>
      <c r="CN17" s="386">
        <f t="shared" si="16"/>
        <v>34.7768202863192</v>
      </c>
      <c r="CO17" s="193">
        <f t="shared" si="8"/>
        <v>-3172.8281400000001</v>
      </c>
      <c r="CP17" s="86"/>
      <c r="CQ17" s="86"/>
      <c r="CR17" s="86"/>
      <c r="CS17" s="86"/>
      <c r="CT17" s="86"/>
      <c r="CU17" s="86"/>
      <c r="CV17" s="86"/>
      <c r="CW17" s="86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  <c r="ALQ17" s="147"/>
      <c r="ALR17" s="147"/>
      <c r="ALS17" s="147"/>
      <c r="ALT17" s="147"/>
      <c r="ALU17" s="147"/>
      <c r="ALV17" s="147"/>
      <c r="ALW17" s="147"/>
      <c r="ALX17" s="147"/>
      <c r="ALY17" s="147"/>
      <c r="ALZ17" s="147"/>
      <c r="AMA17" s="147"/>
      <c r="AMB17" s="147"/>
      <c r="AMC17" s="147"/>
      <c r="AMD17" s="147"/>
      <c r="AME17" s="147"/>
      <c r="AMF17" s="147"/>
      <c r="AMG17" s="147"/>
      <c r="AMH17" s="147"/>
      <c r="AMI17" s="147"/>
      <c r="AMJ17" s="147"/>
      <c r="AMK17" s="147"/>
    </row>
    <row r="18" spans="1:1025">
      <c r="A18" s="175" t="s">
        <v>71</v>
      </c>
      <c r="B18" s="199">
        <v>240</v>
      </c>
      <c r="C18" s="200">
        <v>49.273029999999999</v>
      </c>
      <c r="D18" s="52">
        <f t="shared" si="0"/>
        <v>20.530429166666668</v>
      </c>
      <c r="E18" s="208">
        <v>61.6</v>
      </c>
      <c r="F18" s="200">
        <v>62.29589</v>
      </c>
      <c r="G18" s="229">
        <f t="shared" si="1"/>
        <v>101.12969155844156</v>
      </c>
      <c r="H18" s="208">
        <v>40</v>
      </c>
      <c r="I18" s="200">
        <v>2.7E-4</v>
      </c>
      <c r="J18" s="229">
        <f t="shared" si="2"/>
        <v>6.7499999999999993E-4</v>
      </c>
      <c r="K18" s="208">
        <v>201</v>
      </c>
      <c r="L18" s="200">
        <v>62.789960000000001</v>
      </c>
      <c r="M18" s="229">
        <f t="shared" si="3"/>
        <v>31.238786069651741</v>
      </c>
      <c r="N18" s="208">
        <v>10</v>
      </c>
      <c r="O18" s="200"/>
      <c r="P18" s="229">
        <f t="shared" si="4"/>
        <v>0</v>
      </c>
      <c r="Q18" s="229">
        <f t="shared" si="9"/>
        <v>62.789960000000001</v>
      </c>
      <c r="R18" s="175" t="s">
        <v>71</v>
      </c>
      <c r="S18" s="208">
        <v>14</v>
      </c>
      <c r="T18" s="200">
        <v>13.24423</v>
      </c>
      <c r="U18" s="230"/>
      <c r="V18" s="160" t="s">
        <v>71</v>
      </c>
      <c r="W18" s="208"/>
      <c r="X18" s="200"/>
      <c r="Y18" s="208">
        <v>19</v>
      </c>
      <c r="Z18" s="268">
        <v>2.16</v>
      </c>
      <c r="AA18" s="229">
        <f t="shared" si="17"/>
        <v>11.368421052631579</v>
      </c>
      <c r="AB18" s="208">
        <v>233.69248999999999</v>
      </c>
      <c r="AC18" s="200">
        <v>141.76659000000001</v>
      </c>
      <c r="AD18" s="229">
        <f t="shared" si="10"/>
        <v>60.663733781089846</v>
      </c>
      <c r="AE18" s="224"/>
      <c r="AF18" s="236"/>
      <c r="AG18" s="242"/>
      <c r="AH18" s="94"/>
      <c r="AI18" s="536"/>
      <c r="AJ18" s="537"/>
      <c r="AK18" s="219" t="s">
        <v>71</v>
      </c>
      <c r="AL18" s="528"/>
      <c r="AM18" s="200"/>
      <c r="AN18" s="355">
        <f t="shared" si="19"/>
        <v>819.29249000000004</v>
      </c>
      <c r="AO18" s="353">
        <f t="shared" si="18"/>
        <v>331.52996999999999</v>
      </c>
      <c r="AP18" s="245">
        <f t="shared" si="11"/>
        <v>40.465398382938915</v>
      </c>
      <c r="AQ18" s="56">
        <f t="shared" si="12"/>
        <v>-487.76252000000005</v>
      </c>
      <c r="AR18" s="154" t="s">
        <v>71</v>
      </c>
      <c r="AS18" s="255">
        <v>1809</v>
      </c>
      <c r="AT18" s="58">
        <v>1063</v>
      </c>
      <c r="AU18" s="256">
        <f t="shared" si="13"/>
        <v>58.761746821448313</v>
      </c>
      <c r="AV18" s="59"/>
      <c r="AW18" s="260"/>
      <c r="AX18" s="263">
        <v>40</v>
      </c>
      <c r="AY18" s="97"/>
      <c r="AZ18" s="187"/>
      <c r="BA18" s="266">
        <v>19</v>
      </c>
      <c r="BB18" s="267">
        <v>4</v>
      </c>
      <c r="BC18" s="208">
        <v>1.8</v>
      </c>
      <c r="BD18" s="268">
        <v>1.8</v>
      </c>
      <c r="BE18" s="208">
        <v>76.2</v>
      </c>
      <c r="BF18" s="271">
        <v>36.334000000000003</v>
      </c>
      <c r="BG18" s="219" t="s">
        <v>71</v>
      </c>
      <c r="BH18" s="279"/>
      <c r="BI18" s="280"/>
      <c r="BJ18" s="75"/>
      <c r="BK18" s="279"/>
      <c r="BL18" s="280"/>
      <c r="BM18" s="279"/>
      <c r="BN18" s="430"/>
      <c r="BO18" s="436"/>
      <c r="BP18" s="543"/>
      <c r="BQ18" s="605">
        <v>105</v>
      </c>
      <c r="BR18" s="605">
        <v>105</v>
      </c>
      <c r="BS18" s="547">
        <v>192</v>
      </c>
      <c r="BT18" s="543"/>
      <c r="BU18" s="547">
        <v>13.12</v>
      </c>
      <c r="BV18" s="543">
        <v>13.12</v>
      </c>
      <c r="BW18" s="484"/>
      <c r="BX18" s="484"/>
      <c r="BY18" s="484"/>
      <c r="BZ18" s="484"/>
      <c r="CA18" s="484"/>
      <c r="CB18" s="543"/>
      <c r="CC18" s="543"/>
      <c r="CD18" s="630"/>
      <c r="CE18" s="219" t="s">
        <v>71</v>
      </c>
      <c r="CF18" s="604">
        <f t="shared" si="14"/>
        <v>0</v>
      </c>
      <c r="CG18" s="637">
        <f t="shared" si="15"/>
        <v>0</v>
      </c>
      <c r="CH18" s="436"/>
      <c r="CI18" s="437"/>
      <c r="CJ18" s="432">
        <f t="shared" si="5"/>
        <v>2256.12</v>
      </c>
      <c r="CK18" s="385">
        <f t="shared" si="20"/>
        <v>1223.2539999999999</v>
      </c>
      <c r="CL18" s="292">
        <f t="shared" si="6"/>
        <v>3075.4124899999997</v>
      </c>
      <c r="CM18" s="293">
        <f t="shared" si="7"/>
        <v>1554.78397</v>
      </c>
      <c r="CN18" s="386">
        <f t="shared" si="16"/>
        <v>50.555298681251045</v>
      </c>
      <c r="CO18" s="193">
        <f t="shared" si="8"/>
        <v>-1520.6285199999998</v>
      </c>
      <c r="CP18" s="86"/>
      <c r="CQ18" s="86"/>
      <c r="CR18" s="86"/>
      <c r="CS18" s="86"/>
      <c r="CT18" s="86"/>
      <c r="CU18" s="86"/>
      <c r="CV18" s="86"/>
      <c r="CW18" s="86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  <c r="ALQ18" s="147"/>
      <c r="ALR18" s="147"/>
      <c r="ALS18" s="147"/>
      <c r="ALT18" s="147"/>
      <c r="ALU18" s="147"/>
      <c r="ALV18" s="147"/>
      <c r="ALW18" s="147"/>
      <c r="ALX18" s="147"/>
      <c r="ALY18" s="147"/>
      <c r="ALZ18" s="147"/>
      <c r="AMA18" s="147"/>
      <c r="AMB18" s="147"/>
      <c r="AMC18" s="147"/>
      <c r="AMD18" s="147"/>
      <c r="AME18" s="147"/>
      <c r="AMF18" s="147"/>
      <c r="AMG18" s="147"/>
      <c r="AMH18" s="147"/>
      <c r="AMI18" s="147"/>
      <c r="AMJ18" s="147"/>
      <c r="AMK18" s="147"/>
    </row>
    <row r="19" spans="1:1025">
      <c r="A19" s="175" t="s">
        <v>72</v>
      </c>
      <c r="B19" s="199">
        <v>485.1</v>
      </c>
      <c r="C19" s="200">
        <v>150.93314000000001</v>
      </c>
      <c r="D19" s="52">
        <f t="shared" si="0"/>
        <v>31.11381983096269</v>
      </c>
      <c r="E19" s="208">
        <v>213.19201000000001</v>
      </c>
      <c r="F19" s="200">
        <v>143.15801999999999</v>
      </c>
      <c r="G19" s="229">
        <f t="shared" si="1"/>
        <v>67.149805473479034</v>
      </c>
      <c r="H19" s="208">
        <v>48</v>
      </c>
      <c r="I19" s="200">
        <v>1.0565500000000001</v>
      </c>
      <c r="J19" s="229">
        <f t="shared" si="2"/>
        <v>2.2011458333333334</v>
      </c>
      <c r="K19" s="496">
        <v>600</v>
      </c>
      <c r="L19" s="200">
        <v>28.866389999999999</v>
      </c>
      <c r="M19" s="229">
        <f t="shared" si="3"/>
        <v>4.8110650000000001</v>
      </c>
      <c r="N19" s="208">
        <v>60.5</v>
      </c>
      <c r="O19" s="200">
        <v>77.543660000000003</v>
      </c>
      <c r="P19" s="229">
        <f t="shared" si="4"/>
        <v>128.17133884297519</v>
      </c>
      <c r="Q19" s="229">
        <f t="shared" si="9"/>
        <v>106.41005</v>
      </c>
      <c r="R19" s="175" t="s">
        <v>72</v>
      </c>
      <c r="S19" s="208"/>
      <c r="T19" s="200"/>
      <c r="U19" s="229"/>
      <c r="V19" s="160" t="s">
        <v>72</v>
      </c>
      <c r="W19" s="208"/>
      <c r="X19" s="200"/>
      <c r="Y19" s="208"/>
      <c r="Z19" s="268"/>
      <c r="AA19" s="229" t="e">
        <f t="shared" si="17"/>
        <v>#DIV/0!</v>
      </c>
      <c r="AB19" s="208">
        <v>298.33085</v>
      </c>
      <c r="AC19" s="200">
        <v>124.47796</v>
      </c>
      <c r="AD19" s="229">
        <f t="shared" si="10"/>
        <v>41.724803184115885</v>
      </c>
      <c r="AE19" s="224"/>
      <c r="AF19" s="236"/>
      <c r="AG19" s="242"/>
      <c r="AH19" s="94"/>
      <c r="AI19" s="536"/>
      <c r="AJ19" s="537"/>
      <c r="AK19" s="219" t="s">
        <v>72</v>
      </c>
      <c r="AL19" s="528"/>
      <c r="AM19" s="200"/>
      <c r="AN19" s="355">
        <f t="shared" si="19"/>
        <v>1705.1228600000002</v>
      </c>
      <c r="AO19" s="353">
        <f t="shared" si="18"/>
        <v>526.03572000000008</v>
      </c>
      <c r="AP19" s="245">
        <f t="shared" si="11"/>
        <v>30.850311865503933</v>
      </c>
      <c r="AQ19" s="56">
        <f t="shared" si="12"/>
        <v>-1179.0871400000001</v>
      </c>
      <c r="AR19" s="154" t="s">
        <v>72</v>
      </c>
      <c r="AS19" s="255">
        <v>1346</v>
      </c>
      <c r="AT19" s="58">
        <v>833</v>
      </c>
      <c r="AU19" s="256">
        <f t="shared" si="13"/>
        <v>61.887072808320951</v>
      </c>
      <c r="AV19" s="59"/>
      <c r="AW19" s="260"/>
      <c r="AX19" s="263"/>
      <c r="AY19" s="97"/>
      <c r="AZ19" s="187"/>
      <c r="BA19" s="266">
        <v>19</v>
      </c>
      <c r="BB19" s="267">
        <v>4</v>
      </c>
      <c r="BC19" s="208">
        <v>3.6</v>
      </c>
      <c r="BD19" s="268">
        <v>3.6</v>
      </c>
      <c r="BE19" s="208">
        <v>76.2</v>
      </c>
      <c r="BF19" s="271">
        <v>36.334000000000003</v>
      </c>
      <c r="BG19" s="219" t="s">
        <v>72</v>
      </c>
      <c r="BH19" s="279"/>
      <c r="BI19" s="280"/>
      <c r="BJ19" s="75"/>
      <c r="BK19" s="279"/>
      <c r="BL19" s="280"/>
      <c r="BM19" s="279"/>
      <c r="BN19" s="430"/>
      <c r="BO19" s="436"/>
      <c r="BP19" s="543"/>
      <c r="BQ19" s="605">
        <v>105</v>
      </c>
      <c r="BR19" s="605">
        <v>105</v>
      </c>
      <c r="BS19" s="547">
        <v>62.5</v>
      </c>
      <c r="BT19" s="543"/>
      <c r="BU19" s="547">
        <v>12.08</v>
      </c>
      <c r="BV19" s="543">
        <v>12.08</v>
      </c>
      <c r="BW19" s="484"/>
      <c r="BX19" s="484"/>
      <c r="BY19" s="484"/>
      <c r="BZ19" s="484"/>
      <c r="CA19" s="484"/>
      <c r="CB19" s="543"/>
      <c r="CC19" s="543"/>
      <c r="CD19" s="630"/>
      <c r="CE19" s="219" t="s">
        <v>72</v>
      </c>
      <c r="CF19" s="604">
        <f t="shared" si="14"/>
        <v>0</v>
      </c>
      <c r="CG19" s="637">
        <f t="shared" si="15"/>
        <v>0</v>
      </c>
      <c r="CH19" s="436"/>
      <c r="CI19" s="437"/>
      <c r="CJ19" s="432">
        <f t="shared" si="5"/>
        <v>1624.3799999999999</v>
      </c>
      <c r="CK19" s="385">
        <f t="shared" si="20"/>
        <v>994.01400000000001</v>
      </c>
      <c r="CL19" s="292">
        <f t="shared" si="6"/>
        <v>3329.5028600000001</v>
      </c>
      <c r="CM19" s="293">
        <f t="shared" si="7"/>
        <v>1520.04972</v>
      </c>
      <c r="CN19" s="386">
        <f t="shared" si="16"/>
        <v>45.6539544765551</v>
      </c>
      <c r="CO19" s="193">
        <f t="shared" si="8"/>
        <v>-1809.4531400000001</v>
      </c>
      <c r="CP19" s="86"/>
      <c r="CQ19" s="86"/>
      <c r="CR19" s="86"/>
      <c r="CS19" s="86"/>
      <c r="CT19" s="86"/>
      <c r="CU19" s="86"/>
      <c r="CV19" s="86"/>
      <c r="CW19" s="86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  <c r="ALN19" s="147"/>
      <c r="ALO19" s="147"/>
      <c r="ALP19" s="147"/>
      <c r="ALQ19" s="147"/>
      <c r="ALR19" s="147"/>
      <c r="ALS19" s="147"/>
      <c r="ALT19" s="147"/>
      <c r="ALU19" s="147"/>
      <c r="ALV19" s="147"/>
      <c r="ALW19" s="147"/>
      <c r="ALX19" s="147"/>
      <c r="ALY19" s="147"/>
      <c r="ALZ19" s="147"/>
      <c r="AMA19" s="147"/>
      <c r="AMB19" s="147"/>
      <c r="AMC19" s="147"/>
      <c r="AMD19" s="147"/>
      <c r="AME19" s="147"/>
      <c r="AMF19" s="147"/>
      <c r="AMG19" s="147"/>
      <c r="AMH19" s="147"/>
      <c r="AMI19" s="147"/>
      <c r="AMJ19" s="147"/>
      <c r="AMK19" s="147"/>
    </row>
    <row r="20" spans="1:1025">
      <c r="A20" s="175" t="s">
        <v>73</v>
      </c>
      <c r="B20" s="199">
        <v>260</v>
      </c>
      <c r="C20" s="200">
        <v>182.85095000000001</v>
      </c>
      <c r="D20" s="52">
        <f t="shared" si="0"/>
        <v>70.327288461538458</v>
      </c>
      <c r="E20" s="208">
        <v>163.5</v>
      </c>
      <c r="F20" s="200">
        <v>164.71170000000001</v>
      </c>
      <c r="G20" s="229">
        <f t="shared" si="1"/>
        <v>100.7411009174312</v>
      </c>
      <c r="H20" s="208">
        <v>54</v>
      </c>
      <c r="I20" s="200">
        <v>6.2038599999999997</v>
      </c>
      <c r="J20" s="229">
        <f t="shared" si="2"/>
        <v>11.48862962962963</v>
      </c>
      <c r="K20" s="208">
        <v>794</v>
      </c>
      <c r="L20" s="200">
        <v>38.360579999999999</v>
      </c>
      <c r="M20" s="229">
        <f t="shared" si="3"/>
        <v>4.8313073047858941</v>
      </c>
      <c r="N20" s="208">
        <v>53</v>
      </c>
      <c r="O20" s="200">
        <v>2.7460900000000001</v>
      </c>
      <c r="P20" s="229">
        <f t="shared" si="4"/>
        <v>5.1813018867924532</v>
      </c>
      <c r="Q20" s="229">
        <f t="shared" si="9"/>
        <v>41.106670000000001</v>
      </c>
      <c r="R20" s="175" t="s">
        <v>73</v>
      </c>
      <c r="S20" s="208"/>
      <c r="T20" s="200"/>
      <c r="U20" s="230"/>
      <c r="V20" s="160" t="s">
        <v>73</v>
      </c>
      <c r="W20" s="208"/>
      <c r="X20" s="200"/>
      <c r="Y20" s="208">
        <v>5</v>
      </c>
      <c r="Z20" s="268">
        <v>2.56</v>
      </c>
      <c r="AA20" s="229"/>
      <c r="AB20" s="208">
        <v>1049.1301599999999</v>
      </c>
      <c r="AC20" s="200">
        <v>480.62324000000001</v>
      </c>
      <c r="AD20" s="229">
        <f t="shared" si="10"/>
        <v>45.811593101088619</v>
      </c>
      <c r="AE20" s="224"/>
      <c r="AF20" s="236"/>
      <c r="AG20" s="242"/>
      <c r="AH20" s="94"/>
      <c r="AI20" s="536"/>
      <c r="AJ20" s="537"/>
      <c r="AK20" s="219" t="s">
        <v>73</v>
      </c>
      <c r="AL20" s="528"/>
      <c r="AM20" s="200"/>
      <c r="AN20" s="355">
        <f t="shared" si="19"/>
        <v>2378.6301599999997</v>
      </c>
      <c r="AO20" s="353">
        <f t="shared" si="18"/>
        <v>878.05642000000012</v>
      </c>
      <c r="AP20" s="245">
        <f t="shared" si="11"/>
        <v>36.914373439206713</v>
      </c>
      <c r="AQ20" s="56">
        <f t="shared" si="12"/>
        <v>-1500.5737399999996</v>
      </c>
      <c r="AR20" s="154" t="s">
        <v>73</v>
      </c>
      <c r="AS20" s="255">
        <v>2958</v>
      </c>
      <c r="AT20" s="58">
        <v>1682</v>
      </c>
      <c r="AU20" s="256">
        <f t="shared" si="13"/>
        <v>56.862745098039213</v>
      </c>
      <c r="AV20" s="59"/>
      <c r="AW20" s="260"/>
      <c r="AX20" s="263">
        <v>18</v>
      </c>
      <c r="AY20" s="97"/>
      <c r="AZ20" s="187"/>
      <c r="BA20" s="266">
        <v>45</v>
      </c>
      <c r="BB20" s="267">
        <v>11</v>
      </c>
      <c r="BC20" s="208">
        <v>9.3000000000000007</v>
      </c>
      <c r="BD20" s="268">
        <v>9.3000000000000007</v>
      </c>
      <c r="BE20" s="208">
        <v>76.2</v>
      </c>
      <c r="BF20" s="271">
        <v>45.8</v>
      </c>
      <c r="BG20" s="219" t="s">
        <v>73</v>
      </c>
      <c r="BH20" s="279"/>
      <c r="BI20" s="280"/>
      <c r="BJ20" s="75"/>
      <c r="BK20" s="279"/>
      <c r="BL20" s="280"/>
      <c r="BM20" s="279"/>
      <c r="BN20" s="430"/>
      <c r="BO20" s="436"/>
      <c r="BP20" s="543"/>
      <c r="BQ20" s="605">
        <v>105</v>
      </c>
      <c r="BR20" s="605">
        <v>105</v>
      </c>
      <c r="BS20" s="547">
        <v>389.5</v>
      </c>
      <c r="BT20" s="543"/>
      <c r="BU20" s="547">
        <v>15.2</v>
      </c>
      <c r="BV20" s="543">
        <v>10</v>
      </c>
      <c r="BW20" s="484"/>
      <c r="BX20" s="484"/>
      <c r="BY20" s="484"/>
      <c r="BZ20" s="484"/>
      <c r="CA20" s="484"/>
      <c r="CB20" s="543"/>
      <c r="CC20" s="543"/>
      <c r="CD20" s="630"/>
      <c r="CE20" s="219" t="s">
        <v>73</v>
      </c>
      <c r="CF20" s="604">
        <f t="shared" si="14"/>
        <v>0</v>
      </c>
      <c r="CG20" s="637">
        <f t="shared" si="15"/>
        <v>0</v>
      </c>
      <c r="CH20" s="436"/>
      <c r="CI20" s="437"/>
      <c r="CJ20" s="432">
        <f t="shared" si="5"/>
        <v>3616.2</v>
      </c>
      <c r="CK20" s="385">
        <f t="shared" si="20"/>
        <v>1863.1</v>
      </c>
      <c r="CL20" s="292">
        <f t="shared" si="6"/>
        <v>5994.8301599999995</v>
      </c>
      <c r="CM20" s="293">
        <f t="shared" si="7"/>
        <v>2741.1564200000003</v>
      </c>
      <c r="CN20" s="386">
        <f t="shared" si="16"/>
        <v>45.725339114527983</v>
      </c>
      <c r="CO20" s="193">
        <f t="shared" si="8"/>
        <v>-3253.6737399999993</v>
      </c>
      <c r="CP20" s="86"/>
      <c r="CQ20" s="86"/>
      <c r="CR20" s="86"/>
      <c r="CS20" s="86"/>
      <c r="CT20" s="86"/>
      <c r="CU20" s="86"/>
      <c r="CV20" s="86"/>
      <c r="CW20" s="86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  <c r="ALN20" s="147"/>
      <c r="ALO20" s="147"/>
      <c r="ALP20" s="147"/>
      <c r="ALQ20" s="147"/>
      <c r="ALR20" s="147"/>
      <c r="ALS20" s="147"/>
      <c r="ALT20" s="147"/>
      <c r="ALU20" s="147"/>
      <c r="ALV20" s="147"/>
      <c r="ALW20" s="147"/>
      <c r="ALX20" s="147"/>
      <c r="ALY20" s="147"/>
      <c r="ALZ20" s="147"/>
      <c r="AMA20" s="147"/>
      <c r="AMB20" s="147"/>
      <c r="AMC20" s="147"/>
      <c r="AMD20" s="147"/>
      <c r="AME20" s="147"/>
      <c r="AMF20" s="147"/>
      <c r="AMG20" s="147"/>
      <c r="AMH20" s="147"/>
      <c r="AMI20" s="147"/>
      <c r="AMJ20" s="147"/>
      <c r="AMK20" s="147"/>
    </row>
    <row r="21" spans="1:1025">
      <c r="A21" s="175" t="s">
        <v>74</v>
      </c>
      <c r="B21" s="199">
        <v>162.5</v>
      </c>
      <c r="C21" s="200">
        <v>188.39663999999999</v>
      </c>
      <c r="D21" s="52">
        <f t="shared" si="0"/>
        <v>115.93639384615383</v>
      </c>
      <c r="E21" s="208">
        <v>60</v>
      </c>
      <c r="F21" s="200">
        <v>31.8887</v>
      </c>
      <c r="G21" s="229">
        <f t="shared" si="1"/>
        <v>53.147833333333338</v>
      </c>
      <c r="H21" s="208">
        <v>10.5</v>
      </c>
      <c r="I21" s="200">
        <v>0.24385000000000001</v>
      </c>
      <c r="J21" s="229">
        <f t="shared" si="2"/>
        <v>2.3223809523809527</v>
      </c>
      <c r="K21" s="208">
        <v>186</v>
      </c>
      <c r="L21" s="200">
        <v>23.023949999999999</v>
      </c>
      <c r="M21" s="229">
        <f t="shared" si="3"/>
        <v>12.378467741935484</v>
      </c>
      <c r="N21" s="208">
        <v>81</v>
      </c>
      <c r="O21" s="200">
        <v>71.438000000000002</v>
      </c>
      <c r="P21" s="229">
        <f t="shared" si="4"/>
        <v>88.195061728395061</v>
      </c>
      <c r="Q21" s="229">
        <f t="shared" si="9"/>
        <v>94.461950000000002</v>
      </c>
      <c r="R21" s="175" t="s">
        <v>74</v>
      </c>
      <c r="S21" s="208"/>
      <c r="T21" s="200"/>
      <c r="U21" s="230"/>
      <c r="V21" s="160" t="s">
        <v>74</v>
      </c>
      <c r="W21" s="208"/>
      <c r="X21" s="200"/>
      <c r="Y21" s="208">
        <v>2</v>
      </c>
      <c r="Z21" s="268"/>
      <c r="AA21" s="229">
        <f t="shared" si="17"/>
        <v>0</v>
      </c>
      <c r="AB21" s="208">
        <v>183.97069999999999</v>
      </c>
      <c r="AC21" s="200">
        <v>131.39336</v>
      </c>
      <c r="AD21" s="229">
        <f t="shared" si="10"/>
        <v>71.420807769932935</v>
      </c>
      <c r="AE21" s="224"/>
      <c r="AF21" s="236"/>
      <c r="AG21" s="242"/>
      <c r="AH21" s="94"/>
      <c r="AI21" s="536"/>
      <c r="AJ21" s="537"/>
      <c r="AK21" s="219" t="s">
        <v>74</v>
      </c>
      <c r="AL21" s="528"/>
      <c r="AM21" s="200"/>
      <c r="AN21" s="355">
        <f t="shared" si="19"/>
        <v>685.97069999999997</v>
      </c>
      <c r="AO21" s="353">
        <f t="shared" si="18"/>
        <v>446.3845</v>
      </c>
      <c r="AP21" s="245">
        <f t="shared" si="11"/>
        <v>65.07340619650374</v>
      </c>
      <c r="AQ21" s="56">
        <f t="shared" si="12"/>
        <v>-239.58619999999996</v>
      </c>
      <c r="AR21" s="154" t="s">
        <v>74</v>
      </c>
      <c r="AS21" s="255">
        <v>896</v>
      </c>
      <c r="AT21" s="58">
        <v>741</v>
      </c>
      <c r="AU21" s="256">
        <f t="shared" si="13"/>
        <v>82.700892857142861</v>
      </c>
      <c r="AV21" s="59"/>
      <c r="AW21" s="260"/>
      <c r="AX21" s="263">
        <v>10</v>
      </c>
      <c r="AY21" s="97"/>
      <c r="AZ21" s="187"/>
      <c r="BA21" s="266">
        <v>11</v>
      </c>
      <c r="BB21" s="267">
        <v>3</v>
      </c>
      <c r="BC21" s="208">
        <v>2.8</v>
      </c>
      <c r="BD21" s="268">
        <v>2.8</v>
      </c>
      <c r="BE21" s="208">
        <v>76.2</v>
      </c>
      <c r="BF21" s="271">
        <v>33.15</v>
      </c>
      <c r="BG21" s="219" t="s">
        <v>74</v>
      </c>
      <c r="BH21" s="279"/>
      <c r="BI21" s="280"/>
      <c r="BJ21" s="75"/>
      <c r="BK21" s="279"/>
      <c r="BL21" s="280"/>
      <c r="BM21" s="279"/>
      <c r="BN21" s="430"/>
      <c r="BO21" s="604">
        <v>168</v>
      </c>
      <c r="BP21" s="543">
        <v>68</v>
      </c>
      <c r="BQ21" s="605">
        <v>105</v>
      </c>
      <c r="BR21" s="605">
        <v>105</v>
      </c>
      <c r="BS21" s="547">
        <v>72</v>
      </c>
      <c r="BT21" s="543"/>
      <c r="BU21" s="547">
        <v>17.8</v>
      </c>
      <c r="BV21" s="543">
        <v>10</v>
      </c>
      <c r="BW21" s="484"/>
      <c r="BX21" s="484"/>
      <c r="BY21" s="484"/>
      <c r="BZ21" s="484"/>
      <c r="CA21" s="484"/>
      <c r="CB21" s="543"/>
      <c r="CC21" s="543"/>
      <c r="CD21" s="630"/>
      <c r="CE21" s="219" t="s">
        <v>74</v>
      </c>
      <c r="CF21" s="604">
        <f t="shared" si="14"/>
        <v>0</v>
      </c>
      <c r="CG21" s="637">
        <f t="shared" si="15"/>
        <v>0</v>
      </c>
      <c r="CH21" s="436">
        <v>25</v>
      </c>
      <c r="CI21" s="437">
        <v>15.6</v>
      </c>
      <c r="CJ21" s="432">
        <f t="shared" si="5"/>
        <v>1383.8</v>
      </c>
      <c r="CK21" s="385">
        <f t="shared" si="20"/>
        <v>978.55</v>
      </c>
      <c r="CL21" s="292">
        <f t="shared" si="6"/>
        <v>2069.7707</v>
      </c>
      <c r="CM21" s="293">
        <f t="shared" si="7"/>
        <v>1424.9344999999998</v>
      </c>
      <c r="CN21" s="386">
        <f t="shared" si="16"/>
        <v>68.845041627074906</v>
      </c>
      <c r="CO21" s="193">
        <f t="shared" si="8"/>
        <v>-644.83620000000019</v>
      </c>
      <c r="CP21" s="86"/>
      <c r="CQ21" s="86"/>
      <c r="CR21" s="86"/>
      <c r="CS21" s="86"/>
      <c r="CT21" s="86"/>
      <c r="CU21" s="86"/>
      <c r="CV21" s="86"/>
      <c r="CW21" s="86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  <c r="ALN21" s="147"/>
      <c r="ALO21" s="147"/>
      <c r="ALP21" s="147"/>
      <c r="ALQ21" s="147"/>
      <c r="ALR21" s="147"/>
      <c r="ALS21" s="147"/>
      <c r="ALT21" s="147"/>
      <c r="ALU21" s="147"/>
      <c r="ALV21" s="147"/>
      <c r="ALW21" s="147"/>
      <c r="ALX21" s="147"/>
      <c r="ALY21" s="147"/>
      <c r="ALZ21" s="147"/>
      <c r="AMA21" s="147"/>
      <c r="AMB21" s="147"/>
      <c r="AMC21" s="147"/>
      <c r="AMD21" s="147"/>
      <c r="AME21" s="147"/>
      <c r="AMF21" s="147"/>
      <c r="AMG21" s="147"/>
      <c r="AMH21" s="147"/>
      <c r="AMI21" s="147"/>
      <c r="AMJ21" s="147"/>
      <c r="AMK21" s="147"/>
    </row>
    <row r="22" spans="1:1025" ht="12" thickBot="1">
      <c r="A22" s="178" t="s">
        <v>75</v>
      </c>
      <c r="B22" s="201">
        <v>500.67149999999998</v>
      </c>
      <c r="C22" s="202">
        <v>96.537300000000002</v>
      </c>
      <c r="D22" s="391">
        <f t="shared" si="0"/>
        <v>19.281564858395175</v>
      </c>
      <c r="E22" s="210">
        <v>26</v>
      </c>
      <c r="F22" s="202">
        <v>0.156</v>
      </c>
      <c r="G22" s="356">
        <f t="shared" si="1"/>
        <v>0.6</v>
      </c>
      <c r="H22" s="210">
        <v>82</v>
      </c>
      <c r="I22" s="202">
        <v>1.4909300000000001</v>
      </c>
      <c r="J22" s="356">
        <f t="shared" si="2"/>
        <v>1.818207317073171</v>
      </c>
      <c r="K22" s="216">
        <v>477</v>
      </c>
      <c r="L22" s="348">
        <v>32.816470000000002</v>
      </c>
      <c r="M22" s="356">
        <f t="shared" si="3"/>
        <v>6.8797631027253665</v>
      </c>
      <c r="N22" s="216"/>
      <c r="O22" s="348">
        <v>22.448820000000001</v>
      </c>
      <c r="P22" s="356" t="e">
        <f t="shared" si="4"/>
        <v>#DIV/0!</v>
      </c>
      <c r="Q22" s="356">
        <f t="shared" si="9"/>
        <v>55.265290000000007</v>
      </c>
      <c r="R22" s="178" t="s">
        <v>75</v>
      </c>
      <c r="S22" s="216">
        <v>83.6</v>
      </c>
      <c r="T22" s="349"/>
      <c r="U22" s="392"/>
      <c r="V22" s="163" t="s">
        <v>75</v>
      </c>
      <c r="W22" s="216"/>
      <c r="X22" s="349"/>
      <c r="Y22" s="232"/>
      <c r="Z22" s="351"/>
      <c r="AA22" s="229" t="e">
        <f t="shared" si="17"/>
        <v>#DIV/0!</v>
      </c>
      <c r="AB22" s="232">
        <v>288.38648999999998</v>
      </c>
      <c r="AC22" s="349">
        <v>172.88605999999999</v>
      </c>
      <c r="AD22" s="229">
        <f t="shared" si="10"/>
        <v>59.949431056912552</v>
      </c>
      <c r="AE22" s="237"/>
      <c r="AF22" s="238"/>
      <c r="AG22" s="393"/>
      <c r="AH22" s="525"/>
      <c r="AI22" s="538"/>
      <c r="AJ22" s="539"/>
      <c r="AK22" s="603" t="s">
        <v>75</v>
      </c>
      <c r="AL22" s="529"/>
      <c r="AM22" s="348"/>
      <c r="AN22" s="394">
        <f t="shared" si="19"/>
        <v>1457.6579899999997</v>
      </c>
      <c r="AO22" s="353">
        <f t="shared" si="18"/>
        <v>326.33558000000005</v>
      </c>
      <c r="AP22" s="468">
        <f t="shared" si="11"/>
        <v>22.387664475395912</v>
      </c>
      <c r="AQ22" s="95">
        <f t="shared" si="12"/>
        <v>-1131.3224099999998</v>
      </c>
      <c r="AR22" s="395" t="s">
        <v>75</v>
      </c>
      <c r="AS22" s="257">
        <v>1589</v>
      </c>
      <c r="AT22" s="122">
        <v>899</v>
      </c>
      <c r="AU22" s="396">
        <f t="shared" si="13"/>
        <v>56.576463184392701</v>
      </c>
      <c r="AV22" s="397"/>
      <c r="AW22" s="398"/>
      <c r="AX22" s="264">
        <v>17</v>
      </c>
      <c r="AY22" s="126"/>
      <c r="AZ22" s="399"/>
      <c r="BA22" s="400">
        <v>19</v>
      </c>
      <c r="BB22" s="401">
        <v>4</v>
      </c>
      <c r="BC22" s="210">
        <v>2.8</v>
      </c>
      <c r="BD22" s="269">
        <v>2.8</v>
      </c>
      <c r="BE22" s="208">
        <v>76.2</v>
      </c>
      <c r="BF22" s="269">
        <v>36.334000000000003</v>
      </c>
      <c r="BG22" s="603" t="s">
        <v>75</v>
      </c>
      <c r="BH22" s="275"/>
      <c r="BI22" s="276"/>
      <c r="BJ22" s="101"/>
      <c r="BK22" s="275"/>
      <c r="BL22" s="276"/>
      <c r="BM22" s="275"/>
      <c r="BN22" s="431"/>
      <c r="BO22" s="441"/>
      <c r="BP22" s="544"/>
      <c r="BQ22" s="606">
        <v>105</v>
      </c>
      <c r="BR22" s="606">
        <v>105</v>
      </c>
      <c r="BS22" s="548">
        <v>104.5</v>
      </c>
      <c r="BT22" s="544"/>
      <c r="BU22" s="548">
        <v>12.86</v>
      </c>
      <c r="BV22" s="544">
        <v>12.86</v>
      </c>
      <c r="BW22" s="625"/>
      <c r="BX22" s="625"/>
      <c r="BY22" s="625"/>
      <c r="BZ22" s="625"/>
      <c r="CA22" s="625"/>
      <c r="CB22" s="544"/>
      <c r="CC22" s="544"/>
      <c r="CD22" s="631"/>
      <c r="CE22" s="603" t="s">
        <v>75</v>
      </c>
      <c r="CF22" s="638">
        <f t="shared" si="14"/>
        <v>0</v>
      </c>
      <c r="CG22" s="637">
        <f t="shared" si="15"/>
        <v>0</v>
      </c>
      <c r="CH22" s="552"/>
      <c r="CI22" s="553"/>
      <c r="CJ22" s="432">
        <f t="shared" si="5"/>
        <v>1926.36</v>
      </c>
      <c r="CK22" s="385">
        <f t="shared" si="20"/>
        <v>1059.9939999999999</v>
      </c>
      <c r="CL22" s="402">
        <f t="shared" si="6"/>
        <v>3384.0179899999994</v>
      </c>
      <c r="CM22" s="403">
        <f t="shared" si="7"/>
        <v>1386.3295800000001</v>
      </c>
      <c r="CN22" s="498">
        <f t="shared" si="16"/>
        <v>40.966968381867268</v>
      </c>
      <c r="CO22" s="404">
        <f t="shared" si="8"/>
        <v>-1997.6884099999993</v>
      </c>
      <c r="CP22" s="86"/>
      <c r="CQ22" s="86"/>
      <c r="CR22" s="86"/>
      <c r="CS22" s="86"/>
      <c r="CT22" s="86"/>
      <c r="CU22" s="86"/>
      <c r="CV22" s="86"/>
      <c r="CW22" s="86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  <c r="ALN22" s="147"/>
      <c r="ALO22" s="147"/>
      <c r="ALP22" s="147"/>
      <c r="ALQ22" s="147"/>
      <c r="ALR22" s="147"/>
      <c r="ALS22" s="147"/>
      <c r="ALT22" s="147"/>
      <c r="ALU22" s="147"/>
      <c r="ALV22" s="147"/>
      <c r="ALW22" s="147"/>
      <c r="ALX22" s="147"/>
      <c r="ALY22" s="147"/>
      <c r="ALZ22" s="147"/>
      <c r="AMA22" s="147"/>
      <c r="AMB22" s="147"/>
      <c r="AMC22" s="147"/>
      <c r="AMD22" s="147"/>
      <c r="AME22" s="147"/>
      <c r="AMF22" s="147"/>
      <c r="AMG22" s="147"/>
      <c r="AMH22" s="147"/>
      <c r="AMI22" s="147"/>
      <c r="AMJ22" s="147"/>
      <c r="AMK22" s="147"/>
    </row>
    <row r="23" spans="1:1025" ht="12" thickBot="1">
      <c r="A23" s="405" t="s">
        <v>16</v>
      </c>
      <c r="B23" s="406">
        <f>SUM(B9:B22)</f>
        <v>11189.159319999999</v>
      </c>
      <c r="C23" s="406">
        <f>SUM(C9:C22)</f>
        <v>6156.110450000001</v>
      </c>
      <c r="D23" s="408">
        <f t="shared" si="0"/>
        <v>55.01852528810003</v>
      </c>
      <c r="E23" s="409">
        <f>SUM(E9:E22)</f>
        <v>1628.5120099999999</v>
      </c>
      <c r="F23" s="407">
        <f>SUM(F9:F22)</f>
        <v>1206.2332099999999</v>
      </c>
      <c r="G23" s="410">
        <f>F23/E23*100</f>
        <v>74.069653929049011</v>
      </c>
      <c r="H23" s="411">
        <f>SUM(H9:H22)</f>
        <v>1037.5</v>
      </c>
      <c r="I23" s="407">
        <f>SUM(I9:I22)</f>
        <v>55.099830000000004</v>
      </c>
      <c r="J23" s="410">
        <f t="shared" si="2"/>
        <v>5.310826987951808</v>
      </c>
      <c r="K23" s="409">
        <f>SUM(K9:K22)</f>
        <v>6844</v>
      </c>
      <c r="L23" s="407">
        <f>SUM(L9:L22)</f>
        <v>613.67746999999997</v>
      </c>
      <c r="M23" s="410">
        <f t="shared" si="3"/>
        <v>8.9666491817650495</v>
      </c>
      <c r="N23" s="409">
        <f>SUM(N9:N22)</f>
        <v>1086.5</v>
      </c>
      <c r="O23" s="407">
        <f>SUM(O9:O22)</f>
        <v>751.7758399999999</v>
      </c>
      <c r="P23" s="410">
        <f t="shared" si="4"/>
        <v>69.192438104003671</v>
      </c>
      <c r="Q23" s="452">
        <f t="shared" si="9"/>
        <v>1365.4533099999999</v>
      </c>
      <c r="R23" s="405" t="s">
        <v>16</v>
      </c>
      <c r="S23" s="406">
        <f>SUM(S9:S22)</f>
        <v>5613.0116300000009</v>
      </c>
      <c r="T23" s="407">
        <f>SUM(T9:T22)</f>
        <v>890.47929999999997</v>
      </c>
      <c r="U23" s="410"/>
      <c r="V23" s="412">
        <f>SUM(V9:V22)</f>
        <v>0</v>
      </c>
      <c r="W23" s="406">
        <f>SUM(W9:W22)</f>
        <v>10131.78458</v>
      </c>
      <c r="X23" s="407">
        <f>SUM(X9:X22)</f>
        <v>8361.4501799999998</v>
      </c>
      <c r="Y23" s="409">
        <f>SUM(Y9:Y22)</f>
        <v>48</v>
      </c>
      <c r="Z23" s="407">
        <f>SUM(Z9:Z22)</f>
        <v>13.020000000000001</v>
      </c>
      <c r="AA23" s="410">
        <f>Z23/Y23*100</f>
        <v>27.125000000000004</v>
      </c>
      <c r="AB23" s="406">
        <f>SUM(AB9:AB22)</f>
        <v>9228.3686300000027</v>
      </c>
      <c r="AC23" s="407">
        <f>SUM(AC9:AC22)</f>
        <v>5362.9254799999999</v>
      </c>
      <c r="AD23" s="410">
        <f t="shared" ref="AD23" si="21">AC23/AB23*100</f>
        <v>58.113472651774622</v>
      </c>
      <c r="AE23" s="411">
        <f t="shared" ref="AE23:AO23" si="22">SUM(AE9:AE22)</f>
        <v>50</v>
      </c>
      <c r="AF23" s="413">
        <f t="shared" si="22"/>
        <v>55.5</v>
      </c>
      <c r="AG23" s="420">
        <f t="shared" si="22"/>
        <v>0</v>
      </c>
      <c r="AH23" s="407">
        <f t="shared" si="22"/>
        <v>2.5474999999999999</v>
      </c>
      <c r="AI23" s="414">
        <f t="shared" si="22"/>
        <v>0</v>
      </c>
      <c r="AJ23" s="407">
        <f t="shared" si="22"/>
        <v>0</v>
      </c>
      <c r="AK23" s="405" t="s">
        <v>16</v>
      </c>
      <c r="AL23" s="420">
        <f t="shared" si="22"/>
        <v>0</v>
      </c>
      <c r="AM23" s="407">
        <f t="shared" si="22"/>
        <v>24.888999999999999</v>
      </c>
      <c r="AN23" s="415">
        <f t="shared" si="22"/>
        <v>46856.836169999995</v>
      </c>
      <c r="AO23" s="416">
        <f t="shared" si="22"/>
        <v>23493.708259999996</v>
      </c>
      <c r="AP23" s="469">
        <f t="shared" si="11"/>
        <v>50.139339700109332</v>
      </c>
      <c r="AQ23" s="470">
        <f t="shared" si="12"/>
        <v>-23363.127909999999</v>
      </c>
      <c r="AR23" s="412">
        <f>SUM(AR9:AR22)</f>
        <v>0</v>
      </c>
      <c r="AS23" s="420">
        <f>SUM(AS9:AS22)</f>
        <v>31605</v>
      </c>
      <c r="AT23" s="421">
        <f>SUM(AT9:AT22)</f>
        <v>18436</v>
      </c>
      <c r="AU23" s="422">
        <v>100</v>
      </c>
      <c r="AV23" s="423">
        <f>SUM(AV9:AV22)</f>
        <v>0</v>
      </c>
      <c r="AW23" s="419">
        <f>SUM(AW9:AW22)</f>
        <v>0</v>
      </c>
      <c r="AX23" s="411">
        <f>SUM(AX9:AX22)</f>
        <v>200</v>
      </c>
      <c r="AY23" s="424">
        <f>SUM(AY9:AY22)</f>
        <v>0</v>
      </c>
      <c r="AZ23" s="425">
        <f t="shared" ref="AZ23" si="23">AY23/AX23*100</f>
        <v>0</v>
      </c>
      <c r="BA23" s="411">
        <f t="shared" ref="BA23:BI23" si="24">SUM(BA9:BA22)</f>
        <v>900</v>
      </c>
      <c r="BB23" s="414">
        <f t="shared" si="24"/>
        <v>220</v>
      </c>
      <c r="BC23" s="411">
        <f t="shared" si="24"/>
        <v>67.799999999999983</v>
      </c>
      <c r="BD23" s="541">
        <f t="shared" si="24"/>
        <v>67.799999999999983</v>
      </c>
      <c r="BE23" s="515">
        <f t="shared" si="24"/>
        <v>1371.6000000000004</v>
      </c>
      <c r="BF23" s="407">
        <f t="shared" si="24"/>
        <v>685.8</v>
      </c>
      <c r="BG23" s="405" t="s">
        <v>16</v>
      </c>
      <c r="BH23" s="411">
        <f t="shared" si="24"/>
        <v>0</v>
      </c>
      <c r="BI23" s="414">
        <f t="shared" si="24"/>
        <v>0</v>
      </c>
      <c r="BJ23" s="426"/>
      <c r="BK23" s="411">
        <f t="shared" ref="BK23:CK23" si="25">SUM(BK9:BK22)</f>
        <v>27</v>
      </c>
      <c r="BL23" s="414">
        <f t="shared" si="25"/>
        <v>0</v>
      </c>
      <c r="BM23" s="411">
        <f t="shared" si="25"/>
        <v>11708.9</v>
      </c>
      <c r="BN23" s="434">
        <f t="shared" si="25"/>
        <v>3473.0309999999999</v>
      </c>
      <c r="BO23" s="411">
        <f t="shared" si="25"/>
        <v>1547.2</v>
      </c>
      <c r="BP23" s="428">
        <f t="shared" si="25"/>
        <v>1447.2</v>
      </c>
      <c r="BQ23" s="428">
        <f t="shared" si="25"/>
        <v>1903.8</v>
      </c>
      <c r="BR23" s="428">
        <f t="shared" si="25"/>
        <v>1469.8</v>
      </c>
      <c r="BS23" s="428">
        <f t="shared" si="25"/>
        <v>2332</v>
      </c>
      <c r="BT23" s="428">
        <f t="shared" si="25"/>
        <v>0</v>
      </c>
      <c r="BU23" s="428">
        <f t="shared" ref="BU23:CF23" si="26">SUM(BU9:BU22)</f>
        <v>210.2</v>
      </c>
      <c r="BV23" s="624">
        <f t="shared" si="26"/>
        <v>189.92000000000002</v>
      </c>
      <c r="BW23" s="624">
        <f t="shared" si="26"/>
        <v>1300.2</v>
      </c>
      <c r="BX23" s="624"/>
      <c r="BY23" s="624">
        <f t="shared" si="26"/>
        <v>2132.6</v>
      </c>
      <c r="BZ23" s="624"/>
      <c r="CA23" s="624">
        <f t="shared" si="26"/>
        <v>2824</v>
      </c>
      <c r="CB23" s="624"/>
      <c r="CC23" s="624">
        <f t="shared" si="26"/>
        <v>1456.1000000000001</v>
      </c>
      <c r="CD23" s="624"/>
      <c r="CE23" s="405" t="s">
        <v>16</v>
      </c>
      <c r="CF23" s="633">
        <f t="shared" si="26"/>
        <v>7712.9</v>
      </c>
      <c r="CG23" s="634"/>
      <c r="CH23" s="428">
        <f t="shared" si="25"/>
        <v>25</v>
      </c>
      <c r="CI23" s="572">
        <f t="shared" si="25"/>
        <v>15.6</v>
      </c>
      <c r="CJ23" s="423">
        <f t="shared" si="25"/>
        <v>59611.400000000009</v>
      </c>
      <c r="CK23" s="407">
        <f t="shared" si="25"/>
        <v>30240.611000000001</v>
      </c>
      <c r="CL23" s="450">
        <f>SUM(CL9:CL22)</f>
        <v>106468.23616999999</v>
      </c>
      <c r="CM23" s="451">
        <f>SUM(CM9:CM22)</f>
        <v>53734.319260000004</v>
      </c>
      <c r="CN23" s="499">
        <f>CM23/CL23*100</f>
        <v>50.469812587297234</v>
      </c>
      <c r="CO23" s="497">
        <f>SUM(CO9:CO22)</f>
        <v>-52733.91691</v>
      </c>
      <c r="CP23" s="86"/>
      <c r="CQ23" s="86"/>
      <c r="CR23" s="86"/>
      <c r="CS23" s="86"/>
      <c r="CT23" s="86"/>
      <c r="CU23" s="86"/>
      <c r="CV23" s="86"/>
      <c r="CW23" s="86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  <c r="ALQ23" s="147"/>
      <c r="ALR23" s="147"/>
      <c r="ALS23" s="147"/>
      <c r="ALT23" s="147"/>
      <c r="ALU23" s="147"/>
      <c r="ALV23" s="147"/>
      <c r="ALW23" s="147"/>
      <c r="ALX23" s="147"/>
      <c r="ALY23" s="147"/>
      <c r="ALZ23" s="147"/>
      <c r="AMA23" s="147"/>
      <c r="AMB23" s="147"/>
      <c r="AMC23" s="147"/>
      <c r="AMD23" s="147"/>
      <c r="AME23" s="147"/>
      <c r="AMF23" s="147"/>
      <c r="AMG23" s="147"/>
      <c r="AMH23" s="147"/>
      <c r="AMI23" s="147"/>
      <c r="AMJ23" s="147"/>
      <c r="AMK23" s="147"/>
    </row>
    <row r="24" spans="1:1025">
      <c r="AO24" s="164"/>
      <c r="CL24" s="165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  <c r="ALQ24" s="147"/>
      <c r="ALR24" s="147"/>
      <c r="ALS24" s="147"/>
      <c r="ALT24" s="147"/>
      <c r="ALU24" s="147"/>
      <c r="ALV24" s="147"/>
      <c r="ALW24" s="147"/>
      <c r="ALX24" s="147"/>
      <c r="ALY24" s="147"/>
      <c r="ALZ24" s="147"/>
      <c r="AMA24" s="147"/>
      <c r="AMB24" s="147"/>
      <c r="AMC24" s="147"/>
      <c r="AMD24" s="147"/>
      <c r="AME24" s="147"/>
      <c r="AMF24" s="147"/>
      <c r="AMG24" s="147"/>
      <c r="AMH24" s="147"/>
      <c r="AMI24" s="147"/>
      <c r="AMJ24" s="147"/>
      <c r="AMK24" s="147"/>
    </row>
    <row r="25" spans="1:1025">
      <c r="D25" s="166"/>
      <c r="E25" s="166"/>
      <c r="F25" s="166"/>
      <c r="G25" s="166"/>
      <c r="AN25" s="164"/>
      <c r="AO25" s="165"/>
      <c r="CL25" s="141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  <c r="ALQ25" s="147"/>
      <c r="ALR25" s="147"/>
      <c r="ALS25" s="147"/>
      <c r="ALT25" s="147"/>
      <c r="ALU25" s="147"/>
      <c r="ALV25" s="147"/>
      <c r="ALW25" s="147"/>
      <c r="ALX25" s="147"/>
      <c r="ALY25" s="147"/>
      <c r="ALZ25" s="147"/>
      <c r="AMA25" s="147"/>
      <c r="AMB25" s="147"/>
      <c r="AMC25" s="147"/>
      <c r="AMD25" s="147"/>
      <c r="AME25" s="147"/>
      <c r="AMF25" s="147"/>
      <c r="AMG25" s="147"/>
      <c r="AMH25" s="147"/>
      <c r="AMI25" s="147"/>
      <c r="AMJ25" s="147"/>
      <c r="AMK25" s="147"/>
    </row>
    <row r="26" spans="1:1025" ht="12.75">
      <c r="A26" s="1" t="s">
        <v>76</v>
      </c>
      <c r="C26" s="167"/>
      <c r="R26" s="1"/>
      <c r="AK26" s="1"/>
      <c r="BG26" s="1"/>
      <c r="CE26" s="1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  <c r="ALQ26" s="147"/>
      <c r="ALR26" s="147"/>
      <c r="ALS26" s="147"/>
      <c r="ALT26" s="147"/>
      <c r="ALU26" s="147"/>
      <c r="ALV26" s="147"/>
      <c r="ALW26" s="147"/>
      <c r="ALX26" s="147"/>
      <c r="ALY26" s="147"/>
      <c r="ALZ26" s="147"/>
      <c r="AMA26" s="147"/>
      <c r="AMB26" s="147"/>
      <c r="AMC26" s="147"/>
      <c r="AMD26" s="147"/>
      <c r="AME26" s="147"/>
      <c r="AMF26" s="147"/>
      <c r="AMG26" s="147"/>
      <c r="AMH26" s="147"/>
      <c r="AMI26" s="147"/>
      <c r="AMJ26" s="147"/>
      <c r="AMK26" s="147"/>
    </row>
    <row r="27" spans="1:1025">
      <c r="B27" s="168"/>
      <c r="C27" s="168"/>
      <c r="E27" s="165"/>
      <c r="H27" s="168"/>
      <c r="I27" s="168"/>
      <c r="N27" s="168"/>
      <c r="O27" s="168"/>
      <c r="S27" s="168"/>
      <c r="W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L27" s="168"/>
      <c r="AM27" s="168"/>
      <c r="AO27" s="168"/>
      <c r="AP27" s="168"/>
      <c r="AW27" s="168"/>
      <c r="AX27" s="168"/>
      <c r="AY27" s="168"/>
      <c r="AZ27" s="168"/>
      <c r="BA27" s="168"/>
      <c r="BB27" s="168"/>
      <c r="BD27" s="168"/>
      <c r="BE27" s="168"/>
      <c r="BF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F27" s="168"/>
      <c r="CG27" s="168"/>
      <c r="CH27" s="168"/>
      <c r="CI27" s="168"/>
      <c r="CJ27" s="168"/>
      <c r="CK27" s="168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  <c r="ALQ27" s="147"/>
      <c r="ALR27" s="147"/>
      <c r="ALS27" s="147"/>
      <c r="ALT27" s="147"/>
      <c r="ALU27" s="147"/>
      <c r="ALV27" s="147"/>
      <c r="ALW27" s="147"/>
      <c r="ALX27" s="147"/>
      <c r="ALY27" s="147"/>
      <c r="ALZ27" s="147"/>
      <c r="AMA27" s="147"/>
      <c r="AMB27" s="147"/>
      <c r="AMC27" s="147"/>
      <c r="AMD27" s="147"/>
      <c r="AME27" s="147"/>
      <c r="AMF27" s="147"/>
      <c r="AMG27" s="147"/>
      <c r="AMH27" s="147"/>
      <c r="AMI27" s="147"/>
      <c r="AMJ27" s="147"/>
      <c r="AMK27" s="147"/>
    </row>
    <row r="28" spans="1:1025">
      <c r="C28" s="164"/>
      <c r="F28" s="590"/>
      <c r="G28" s="590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  <c r="ALQ28" s="147"/>
      <c r="ALR28" s="147"/>
      <c r="ALS28" s="147"/>
      <c r="ALT28" s="147"/>
      <c r="ALU28" s="147"/>
      <c r="ALV28" s="147"/>
      <c r="ALW28" s="147"/>
      <c r="ALX28" s="147"/>
      <c r="ALY28" s="147"/>
      <c r="ALZ28" s="147"/>
      <c r="AMA28" s="147"/>
      <c r="AMB28" s="147"/>
      <c r="AMC28" s="147"/>
      <c r="AMD28" s="147"/>
      <c r="AME28" s="147"/>
      <c r="AMF28" s="147"/>
      <c r="AMG28" s="147"/>
      <c r="AMH28" s="147"/>
      <c r="AMI28" s="147"/>
      <c r="AMJ28" s="147"/>
      <c r="AMK28" s="147"/>
    </row>
    <row r="29" spans="1:1025">
      <c r="C29" s="164"/>
      <c r="F29" s="590"/>
      <c r="G29" s="590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  <c r="ALQ29" s="147"/>
      <c r="ALR29" s="147"/>
      <c r="ALS29" s="147"/>
      <c r="ALT29" s="147"/>
      <c r="ALU29" s="147"/>
      <c r="ALV29" s="147"/>
      <c r="ALW29" s="147"/>
      <c r="ALX29" s="147"/>
      <c r="ALY29" s="147"/>
      <c r="ALZ29" s="147"/>
      <c r="AMA29" s="147"/>
      <c r="AMB29" s="147"/>
      <c r="AMC29" s="147"/>
      <c r="AMD29" s="147"/>
      <c r="AME29" s="147"/>
      <c r="AMF29" s="147"/>
      <c r="AMG29" s="147"/>
      <c r="AMH29" s="147"/>
      <c r="AMI29" s="147"/>
      <c r="AMJ29" s="147"/>
      <c r="AMK29" s="147"/>
    </row>
    <row r="30" spans="1:1025">
      <c r="C30" s="164"/>
      <c r="E30" s="591"/>
      <c r="F30" s="591"/>
      <c r="G30" s="591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  <c r="ALQ30" s="147"/>
      <c r="ALR30" s="147"/>
      <c r="ALS30" s="147"/>
      <c r="ALT30" s="147"/>
      <c r="ALU30" s="147"/>
      <c r="ALV30" s="147"/>
      <c r="ALW30" s="147"/>
      <c r="ALX30" s="147"/>
      <c r="ALY30" s="147"/>
      <c r="ALZ30" s="147"/>
      <c r="AMA30" s="147"/>
      <c r="AMB30" s="147"/>
      <c r="AMC30" s="147"/>
      <c r="AMD30" s="147"/>
      <c r="AME30" s="147"/>
      <c r="AMF30" s="147"/>
      <c r="AMG30" s="147"/>
      <c r="AMH30" s="147"/>
      <c r="AMI30" s="147"/>
      <c r="AMJ30" s="147"/>
      <c r="AMK30" s="147"/>
    </row>
    <row r="31" spans="1:1025">
      <c r="C31" s="164"/>
      <c r="E31" s="591"/>
      <c r="F31" s="591"/>
      <c r="G31" s="591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  <c r="ALQ31" s="147"/>
      <c r="ALR31" s="147"/>
      <c r="ALS31" s="147"/>
      <c r="ALT31" s="147"/>
      <c r="ALU31" s="147"/>
      <c r="ALV31" s="147"/>
      <c r="ALW31" s="147"/>
      <c r="ALX31" s="147"/>
      <c r="ALY31" s="147"/>
      <c r="ALZ31" s="147"/>
      <c r="AMA31" s="147"/>
      <c r="AMB31" s="147"/>
      <c r="AMC31" s="147"/>
      <c r="AMD31" s="147"/>
      <c r="AME31" s="147"/>
      <c r="AMF31" s="147"/>
      <c r="AMG31" s="147"/>
      <c r="AMH31" s="147"/>
      <c r="AMI31" s="147"/>
      <c r="AMJ31" s="147"/>
      <c r="AMK31" s="147"/>
    </row>
    <row r="32" spans="1:1025">
      <c r="C32" s="164"/>
      <c r="E32" s="591"/>
      <c r="F32" s="591"/>
      <c r="G32" s="591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  <c r="ALN32" s="147"/>
      <c r="ALO32" s="147"/>
      <c r="ALP32" s="147"/>
      <c r="ALQ32" s="147"/>
      <c r="ALR32" s="147"/>
      <c r="ALS32" s="147"/>
      <c r="ALT32" s="147"/>
      <c r="ALU32" s="147"/>
      <c r="ALV32" s="147"/>
      <c r="ALW32" s="147"/>
      <c r="ALX32" s="147"/>
      <c r="ALY32" s="147"/>
      <c r="ALZ32" s="147"/>
      <c r="AMA32" s="147"/>
      <c r="AMB32" s="147"/>
      <c r="AMC32" s="147"/>
      <c r="AMD32" s="147"/>
      <c r="AME32" s="147"/>
      <c r="AMF32" s="147"/>
      <c r="AMG32" s="147"/>
      <c r="AMH32" s="147"/>
      <c r="AMI32" s="147"/>
      <c r="AMJ32" s="147"/>
      <c r="AMK32" s="147"/>
    </row>
    <row r="33" spans="3:7" s="147" customFormat="1">
      <c r="C33" s="164"/>
      <c r="E33" s="592"/>
      <c r="F33" s="592"/>
      <c r="G33" s="592"/>
    </row>
    <row r="34" spans="3:7" s="147" customFormat="1">
      <c r="C34" s="164"/>
      <c r="E34" s="592"/>
      <c r="F34" s="592"/>
      <c r="G34" s="592"/>
    </row>
    <row r="35" spans="3:7" s="147" customFormat="1">
      <c r="C35" s="164"/>
      <c r="E35" s="592"/>
      <c r="F35" s="592"/>
      <c r="G35" s="592"/>
    </row>
    <row r="36" spans="3:7" s="147" customFormat="1">
      <c r="C36" s="164"/>
    </row>
    <row r="37" spans="3:7" s="147" customFormat="1">
      <c r="C37" s="164"/>
    </row>
    <row r="38" spans="3:7" s="147" customFormat="1">
      <c r="C38" s="164"/>
    </row>
    <row r="39" spans="3:7" s="147" customFormat="1">
      <c r="C39" s="164"/>
    </row>
    <row r="40" spans="3:7" s="147" customFormat="1">
      <c r="C40" s="164"/>
    </row>
    <row r="41" spans="3:7" s="147" customFormat="1">
      <c r="C41" s="164"/>
    </row>
    <row r="42" spans="3:7" s="147" customFormat="1">
      <c r="C42" s="164"/>
    </row>
    <row r="43" spans="3:7" s="147" customFormat="1">
      <c r="C43" s="169"/>
    </row>
  </sheetData>
  <mergeCells count="40">
    <mergeCell ref="A4:CN4"/>
    <mergeCell ref="B6:C6"/>
    <mergeCell ref="E6:F6"/>
    <mergeCell ref="H6:I6"/>
    <mergeCell ref="K6:L6"/>
    <mergeCell ref="N6:O6"/>
    <mergeCell ref="S6:T6"/>
    <mergeCell ref="W6:X7"/>
    <mergeCell ref="Y6:Z7"/>
    <mergeCell ref="AB6:AC6"/>
    <mergeCell ref="BH6:BI7"/>
    <mergeCell ref="AE6:AF6"/>
    <mergeCell ref="AG6:AH7"/>
    <mergeCell ref="AI6:AJ7"/>
    <mergeCell ref="AL6:AM7"/>
    <mergeCell ref="AR6:AR7"/>
    <mergeCell ref="BS6:BT7"/>
    <mergeCell ref="CH6:CI7"/>
    <mergeCell ref="CJ6:CK7"/>
    <mergeCell ref="BM6:BN7"/>
    <mergeCell ref="BO6:BP7"/>
    <mergeCell ref="BQ6:BR7"/>
    <mergeCell ref="BU6:BV7"/>
    <mergeCell ref="BW6:CC7"/>
    <mergeCell ref="CF6:CG7"/>
    <mergeCell ref="B7:C7"/>
    <mergeCell ref="E7:F7"/>
    <mergeCell ref="H7:I7"/>
    <mergeCell ref="K7:L7"/>
    <mergeCell ref="N7:O7"/>
    <mergeCell ref="S7:T7"/>
    <mergeCell ref="AB7:AC7"/>
    <mergeCell ref="BK6:BL7"/>
    <mergeCell ref="BC6:BD7"/>
    <mergeCell ref="BE6:BF7"/>
    <mergeCell ref="AS6:AU7"/>
    <mergeCell ref="AE7:AF7"/>
    <mergeCell ref="AV6:AW7"/>
    <mergeCell ref="AX6:AZ7"/>
    <mergeCell ref="BA6:BB7"/>
  </mergeCells>
  <pageMargins left="0.23622047244094488" right="0.23622047244094488" top="0.74803149606299213" bottom="0.74803149606299213" header="0.31496062992125984" footer="0.31496062992125984"/>
  <pageSetup paperSize="9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J43"/>
  <sheetViews>
    <sheetView workbookViewId="0">
      <selection activeCell="BL21" sqref="BL21"/>
    </sheetView>
  </sheetViews>
  <sheetFormatPr defaultRowHeight="14.25"/>
  <cols>
    <col min="1" max="1" width="19.5" style="1" customWidth="1"/>
    <col min="2" max="2" width="8.75" style="1" customWidth="1"/>
    <col min="3" max="3" width="8.5" style="1" customWidth="1"/>
    <col min="4" max="4" width="5.375" style="1" customWidth="1"/>
    <col min="5" max="5" width="6.125" style="1" customWidth="1"/>
    <col min="6" max="6" width="7.875" style="1" customWidth="1"/>
    <col min="7" max="8" width="5.75" style="1" customWidth="1"/>
    <col min="9" max="9" width="8.625" style="1" customWidth="1"/>
    <col min="10" max="10" width="5.375" style="1" customWidth="1"/>
    <col min="11" max="11" width="7.125" style="1" customWidth="1"/>
    <col min="12" max="12" width="8.375" style="1" customWidth="1"/>
    <col min="13" max="13" width="4.5" style="1" customWidth="1"/>
    <col min="14" max="14" width="5.875" style="1" customWidth="1"/>
    <col min="15" max="15" width="7.625" style="1" customWidth="1"/>
    <col min="16" max="16" width="4.875" style="1" customWidth="1"/>
    <col min="17" max="17" width="7" style="1" customWidth="1"/>
    <col min="18" max="18" width="8.625" style="1" customWidth="1"/>
    <col min="19" max="19" width="5.625" style="1" customWidth="1"/>
    <col min="20" max="20" width="7.375" style="1" customWidth="1"/>
    <col min="21" max="21" width="7.5" style="1" customWidth="1"/>
    <col min="22" max="22" width="6.375" style="1" customWidth="1"/>
    <col min="23" max="23" width="18.875" style="1" hidden="1" customWidth="1"/>
    <col min="24" max="24" width="7.375" style="1" customWidth="1"/>
    <col min="25" max="25" width="7.5" style="1" customWidth="1"/>
    <col min="26" max="26" width="5.5" style="1" customWidth="1"/>
    <col min="27" max="27" width="21.625" style="1" customWidth="1"/>
    <col min="28" max="29" width="7.75" style="1" customWidth="1"/>
    <col min="30" max="30" width="6.375" style="1" customWidth="1"/>
    <col min="31" max="31" width="9.75" style="1" customWidth="1"/>
    <col min="32" max="32" width="9.625" style="1" customWidth="1"/>
    <col min="33" max="33" width="4.75" style="1" customWidth="1"/>
    <col min="34" max="34" width="5" style="1" customWidth="1"/>
    <col min="35" max="35" width="4.875" style="1" customWidth="1"/>
    <col min="36" max="36" width="7.25" style="1" customWidth="1"/>
    <col min="37" max="37" width="6.375" style="1" customWidth="1"/>
    <col min="38" max="38" width="5" style="1" customWidth="1"/>
    <col min="39" max="39" width="5.25" style="1" customWidth="1"/>
    <col min="40" max="40" width="8.5" style="1" customWidth="1"/>
    <col min="41" max="41" width="13.5" style="1" customWidth="1"/>
    <col min="42" max="42" width="12.5" style="1" customWidth="1"/>
    <col min="43" max="43" width="7.75" style="1" customWidth="1"/>
    <col min="44" max="44" width="7.375" style="1" customWidth="1"/>
    <col min="45" max="45" width="21.125" style="1" hidden="1" customWidth="1"/>
    <col min="46" max="46" width="6.5" style="1" customWidth="1"/>
    <col min="47" max="47" width="6.625" style="1" customWidth="1"/>
    <col min="48" max="48" width="4.75" style="1" customWidth="1"/>
    <col min="49" max="49" width="4.625" style="1" hidden="1" customWidth="1"/>
    <col min="50" max="50" width="4.375" style="1" hidden="1" customWidth="1"/>
    <col min="51" max="53" width="4.375" style="1" customWidth="1"/>
    <col min="54" max="54" width="19" style="1" customWidth="1"/>
    <col min="55" max="57" width="6.125" style="1" customWidth="1"/>
    <col min="58" max="59" width="5.75" style="1" customWidth="1"/>
    <col min="60" max="61" width="5.125" style="1" customWidth="1"/>
    <col min="62" max="62" width="6.125" style="1" customWidth="1"/>
    <col min="63" max="64" width="7.625" style="1" customWidth="1"/>
    <col min="65" max="65" width="6.375" style="1" customWidth="1"/>
    <col min="66" max="66" width="5" style="1" customWidth="1"/>
    <col min="67" max="69" width="6.125" style="1" customWidth="1"/>
    <col min="70" max="70" width="5.625" style="1" customWidth="1"/>
    <col min="71" max="71" width="6.375" style="1" customWidth="1"/>
    <col min="72" max="72" width="5.5" style="1" customWidth="1"/>
    <col min="73" max="73" width="5.375" style="1" customWidth="1"/>
    <col min="74" max="75" width="7.125" style="1" customWidth="1"/>
    <col min="76" max="76" width="7.5" style="1" customWidth="1"/>
    <col min="77" max="80" width="6" style="1" customWidth="1"/>
    <col min="81" max="81" width="21.125" style="1" customWidth="1"/>
    <col min="82" max="82" width="6" style="1" hidden="1" customWidth="1"/>
    <col min="83" max="86" width="6" style="1" customWidth="1"/>
    <col min="87" max="88" width="10.25" style="1" customWidth="1"/>
    <col min="89" max="89" width="14.75" style="1" customWidth="1"/>
    <col min="90" max="90" width="14.25" style="1" customWidth="1"/>
    <col min="91" max="91" width="6.25" style="1" customWidth="1"/>
    <col min="92" max="92" width="12.125" style="1" customWidth="1"/>
    <col min="93" max="93" width="7.625" style="1" customWidth="1"/>
    <col min="94" max="94" width="12.125" style="1" customWidth="1"/>
    <col min="95" max="95" width="16.75" style="1" customWidth="1"/>
    <col min="96" max="103" width="12.125" style="1" customWidth="1"/>
    <col min="104" max="104" width="12.5" style="1" customWidth="1"/>
    <col min="105" max="1024" width="8.5" style="1" customWidth="1"/>
    <col min="1025" max="1025" width="9" customWidth="1"/>
  </cols>
  <sheetData>
    <row r="1" spans="1:109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</row>
    <row r="2" spans="1:109" customForma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</row>
    <row r="3" spans="1:109" customForma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</row>
    <row r="4" spans="1:109" customFormat="1" ht="15.75">
      <c r="A4" s="652" t="s">
        <v>0</v>
      </c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  <c r="P4" s="652"/>
      <c r="Q4" s="652"/>
      <c r="R4" s="652"/>
      <c r="S4" s="652"/>
      <c r="T4" s="652"/>
      <c r="U4" s="652"/>
      <c r="V4" s="652"/>
      <c r="W4" s="652"/>
      <c r="X4" s="652"/>
      <c r="Y4" s="652"/>
      <c r="Z4" s="652"/>
      <c r="AA4" s="652"/>
      <c r="AB4" s="652"/>
      <c r="AC4" s="652"/>
      <c r="AD4" s="652"/>
      <c r="AE4" s="652"/>
      <c r="AF4" s="652"/>
      <c r="AG4" s="652"/>
      <c r="AH4" s="652"/>
      <c r="AI4" s="652"/>
      <c r="AJ4" s="652"/>
      <c r="AK4" s="652"/>
      <c r="AL4" s="652"/>
      <c r="AM4" s="652"/>
      <c r="AN4" s="652"/>
      <c r="AO4" s="652"/>
      <c r="AP4" s="652"/>
      <c r="AQ4" s="652"/>
      <c r="AR4" s="652"/>
      <c r="AS4" s="652"/>
      <c r="AT4" s="652"/>
      <c r="AU4" s="652"/>
      <c r="AV4" s="652"/>
      <c r="AW4" s="652"/>
      <c r="AX4" s="652"/>
      <c r="AY4" s="652"/>
      <c r="AZ4" s="652"/>
      <c r="BA4" s="652"/>
      <c r="BB4" s="652"/>
      <c r="BC4" s="652"/>
      <c r="BD4" s="652"/>
      <c r="BE4" s="652"/>
      <c r="BF4" s="652"/>
      <c r="BG4" s="652"/>
      <c r="BH4" s="652"/>
      <c r="BI4" s="652"/>
      <c r="BJ4" s="652"/>
      <c r="BK4" s="652"/>
      <c r="BL4" s="652"/>
      <c r="BM4" s="652"/>
      <c r="BN4" s="652"/>
      <c r="BO4" s="652"/>
      <c r="BP4" s="652"/>
      <c r="BQ4" s="652"/>
      <c r="BR4" s="652"/>
      <c r="BS4" s="652"/>
      <c r="BT4" s="652"/>
      <c r="BU4" s="652"/>
      <c r="BV4" s="652"/>
      <c r="BW4" s="652"/>
      <c r="BX4" s="652"/>
      <c r="BY4" s="652"/>
      <c r="BZ4" s="652"/>
      <c r="CA4" s="652"/>
      <c r="CB4" s="652"/>
      <c r="CC4" s="652"/>
      <c r="CD4" s="652"/>
      <c r="CE4" s="652"/>
      <c r="CF4" s="652"/>
      <c r="CG4" s="652"/>
      <c r="CH4" s="652"/>
      <c r="CI4" s="652"/>
      <c r="CJ4" s="652"/>
      <c r="CK4" s="652"/>
      <c r="CL4" s="652"/>
      <c r="CM4" s="652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</row>
    <row r="5" spans="1:109" customFormat="1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</row>
    <row r="6" spans="1:109" s="16" customFormat="1" ht="26.25">
      <c r="A6" s="3" t="s">
        <v>1</v>
      </c>
      <c r="B6" s="653" t="s">
        <v>2</v>
      </c>
      <c r="C6" s="653"/>
      <c r="D6" s="299" t="s">
        <v>3</v>
      </c>
      <c r="E6" s="653" t="s">
        <v>4</v>
      </c>
      <c r="F6" s="653"/>
      <c r="G6" s="5" t="s">
        <v>3</v>
      </c>
      <c r="H6" s="654" t="s">
        <v>5</v>
      </c>
      <c r="I6" s="654"/>
      <c r="J6" s="299" t="s">
        <v>3</v>
      </c>
      <c r="K6" s="654" t="s">
        <v>6</v>
      </c>
      <c r="L6" s="654"/>
      <c r="M6" s="299" t="s">
        <v>3</v>
      </c>
      <c r="N6" s="654" t="s">
        <v>6</v>
      </c>
      <c r="O6" s="654"/>
      <c r="P6" s="299" t="s">
        <v>3</v>
      </c>
      <c r="Q6" s="654" t="s">
        <v>7</v>
      </c>
      <c r="R6" s="654"/>
      <c r="S6" s="299" t="s">
        <v>3</v>
      </c>
      <c r="T6" s="654" t="s">
        <v>8</v>
      </c>
      <c r="U6" s="654"/>
      <c r="V6" s="299" t="s">
        <v>3</v>
      </c>
      <c r="W6" s="5" t="s">
        <v>1</v>
      </c>
      <c r="X6" s="649" t="s">
        <v>9</v>
      </c>
      <c r="Y6" s="649"/>
      <c r="Z6" s="5" t="s">
        <v>3</v>
      </c>
      <c r="AA6" s="3" t="s">
        <v>1</v>
      </c>
      <c r="AB6" s="654" t="s">
        <v>10</v>
      </c>
      <c r="AC6" s="654"/>
      <c r="AD6" s="5" t="s">
        <v>3</v>
      </c>
      <c r="AE6" s="654" t="s">
        <v>11</v>
      </c>
      <c r="AF6" s="654"/>
      <c r="AG6" s="5" t="s">
        <v>3</v>
      </c>
      <c r="AH6" s="654" t="s">
        <v>12</v>
      </c>
      <c r="AI6" s="654"/>
      <c r="AJ6" s="649" t="s">
        <v>13</v>
      </c>
      <c r="AK6" s="649"/>
      <c r="AL6" s="649" t="s">
        <v>14</v>
      </c>
      <c r="AM6" s="649"/>
      <c r="AN6" s="7" t="s">
        <v>15</v>
      </c>
      <c r="AO6" s="8" t="s">
        <v>16</v>
      </c>
      <c r="AP6" s="298" t="s">
        <v>16</v>
      </c>
      <c r="AQ6" s="5" t="s">
        <v>3</v>
      </c>
      <c r="AR6" s="3" t="s">
        <v>17</v>
      </c>
      <c r="AS6" s="647" t="s">
        <v>1</v>
      </c>
      <c r="AT6" s="641" t="s">
        <v>18</v>
      </c>
      <c r="AU6" s="641"/>
      <c r="AV6" s="641"/>
      <c r="AW6" s="649" t="s">
        <v>19</v>
      </c>
      <c r="AX6" s="649"/>
      <c r="AY6" s="649" t="s">
        <v>20</v>
      </c>
      <c r="AZ6" s="649"/>
      <c r="BA6" s="649"/>
      <c r="BB6" s="3" t="s">
        <v>1</v>
      </c>
      <c r="BC6" s="650" t="s">
        <v>21</v>
      </c>
      <c r="BD6" s="650"/>
      <c r="BE6" s="650"/>
      <c r="BF6" s="649" t="s">
        <v>22</v>
      </c>
      <c r="BG6" s="649"/>
      <c r="BH6" s="641" t="s">
        <v>23</v>
      </c>
      <c r="BI6" s="641"/>
      <c r="BJ6" s="649" t="s">
        <v>24</v>
      </c>
      <c r="BK6" s="649"/>
      <c r="BL6" s="651" t="s">
        <v>25</v>
      </c>
      <c r="BM6" s="651"/>
      <c r="BN6" s="649" t="s">
        <v>26</v>
      </c>
      <c r="BO6" s="649"/>
      <c r="BP6" s="651" t="s">
        <v>27</v>
      </c>
      <c r="BQ6" s="651"/>
      <c r="BR6" s="642" t="s">
        <v>28</v>
      </c>
      <c r="BS6" s="642"/>
      <c r="BT6" s="642" t="s">
        <v>29</v>
      </c>
      <c r="BU6" s="642"/>
      <c r="BV6" s="648" t="s">
        <v>30</v>
      </c>
      <c r="BW6" s="648"/>
      <c r="BX6" s="642" t="s">
        <v>31</v>
      </c>
      <c r="BY6" s="642" t="s">
        <v>32</v>
      </c>
      <c r="BZ6" s="642"/>
      <c r="CA6" s="642" t="s">
        <v>33</v>
      </c>
      <c r="CB6" s="642"/>
      <c r="CC6" s="647" t="s">
        <v>1</v>
      </c>
      <c r="CD6" s="11"/>
      <c r="CE6" s="642" t="s">
        <v>34</v>
      </c>
      <c r="CF6" s="642"/>
      <c r="CG6" s="640" t="s">
        <v>35</v>
      </c>
      <c r="CH6" s="640"/>
      <c r="CI6" s="642" t="s">
        <v>36</v>
      </c>
      <c r="CJ6" s="642"/>
      <c r="CK6" s="12" t="s">
        <v>16</v>
      </c>
      <c r="CL6" s="13" t="s">
        <v>16</v>
      </c>
      <c r="CM6" s="14" t="s">
        <v>37</v>
      </c>
      <c r="CN6" s="297"/>
      <c r="CO6" s="15"/>
      <c r="CP6" s="15"/>
      <c r="CQ6" s="15"/>
      <c r="CR6" s="15"/>
      <c r="CS6" s="15"/>
      <c r="CT6" s="15"/>
      <c r="CU6" s="15"/>
      <c r="CV6" s="15"/>
      <c r="CW6"/>
      <c r="CX6"/>
      <c r="CY6"/>
      <c r="CZ6"/>
      <c r="DA6"/>
      <c r="DB6"/>
      <c r="DC6"/>
      <c r="DD6"/>
      <c r="DE6"/>
    </row>
    <row r="7" spans="1:109" s="16" customFormat="1" ht="30">
      <c r="A7" s="17"/>
      <c r="B7" s="643" t="s">
        <v>38</v>
      </c>
      <c r="C7" s="643"/>
      <c r="D7" s="295" t="s">
        <v>39</v>
      </c>
      <c r="E7" s="643" t="s">
        <v>40</v>
      </c>
      <c r="F7" s="643"/>
      <c r="G7" s="20" t="s">
        <v>39</v>
      </c>
      <c r="H7" s="644" t="s">
        <v>38</v>
      </c>
      <c r="I7" s="644"/>
      <c r="J7" s="295" t="s">
        <v>39</v>
      </c>
      <c r="K7" s="645" t="s">
        <v>41</v>
      </c>
      <c r="L7" s="645"/>
      <c r="M7" s="295" t="s">
        <v>39</v>
      </c>
      <c r="N7" s="645" t="s">
        <v>42</v>
      </c>
      <c r="O7" s="645"/>
      <c r="P7" s="295" t="s">
        <v>39</v>
      </c>
      <c r="Q7" s="644" t="s">
        <v>43</v>
      </c>
      <c r="R7" s="644"/>
      <c r="S7" s="295" t="s">
        <v>39</v>
      </c>
      <c r="T7" s="644" t="s">
        <v>44</v>
      </c>
      <c r="U7" s="644"/>
      <c r="V7" s="295" t="s">
        <v>39</v>
      </c>
      <c r="W7" s="21"/>
      <c r="X7" s="649"/>
      <c r="Y7" s="649"/>
      <c r="Z7" s="20" t="s">
        <v>39</v>
      </c>
      <c r="AA7" s="17"/>
      <c r="AB7" s="644" t="s">
        <v>45</v>
      </c>
      <c r="AC7" s="644"/>
      <c r="AD7" s="20" t="s">
        <v>39</v>
      </c>
      <c r="AE7" s="646"/>
      <c r="AF7" s="646"/>
      <c r="AG7" s="20" t="s">
        <v>39</v>
      </c>
      <c r="AH7" s="646"/>
      <c r="AI7" s="646"/>
      <c r="AJ7" s="649"/>
      <c r="AK7" s="649"/>
      <c r="AL7" s="649"/>
      <c r="AM7" s="649"/>
      <c r="AN7" s="22" t="s">
        <v>46</v>
      </c>
      <c r="AO7" s="20" t="s">
        <v>47</v>
      </c>
      <c r="AP7" s="295" t="s">
        <v>47</v>
      </c>
      <c r="AQ7" s="20" t="s">
        <v>39</v>
      </c>
      <c r="AR7" s="23" t="s">
        <v>48</v>
      </c>
      <c r="AS7" s="647"/>
      <c r="AT7" s="641"/>
      <c r="AU7" s="641"/>
      <c r="AV7" s="641"/>
      <c r="AW7" s="649"/>
      <c r="AX7" s="649"/>
      <c r="AY7" s="649"/>
      <c r="AZ7" s="649"/>
      <c r="BA7" s="649"/>
      <c r="BB7" s="17"/>
      <c r="BC7" s="650"/>
      <c r="BD7" s="650"/>
      <c r="BE7" s="650"/>
      <c r="BF7" s="649"/>
      <c r="BG7" s="649"/>
      <c r="BH7" s="641"/>
      <c r="BI7" s="641"/>
      <c r="BJ7" s="649"/>
      <c r="BK7" s="649"/>
      <c r="BL7" s="651"/>
      <c r="BM7" s="651"/>
      <c r="BN7" s="649"/>
      <c r="BO7" s="649"/>
      <c r="BP7" s="651"/>
      <c r="BQ7" s="651"/>
      <c r="BR7" s="642"/>
      <c r="BS7" s="642"/>
      <c r="BT7" s="642"/>
      <c r="BU7" s="642"/>
      <c r="BV7" s="648"/>
      <c r="BW7" s="648"/>
      <c r="BX7" s="642"/>
      <c r="BY7" s="642"/>
      <c r="BZ7" s="642"/>
      <c r="CA7" s="642"/>
      <c r="CB7" s="642"/>
      <c r="CC7" s="647"/>
      <c r="CD7" s="24"/>
      <c r="CE7" s="642"/>
      <c r="CF7" s="642"/>
      <c r="CG7" s="640"/>
      <c r="CH7" s="640"/>
      <c r="CI7" s="642"/>
      <c r="CJ7" s="642"/>
      <c r="CK7" s="25" t="s">
        <v>49</v>
      </c>
      <c r="CL7" s="26" t="s">
        <v>49</v>
      </c>
      <c r="CM7" s="27" t="s">
        <v>3</v>
      </c>
      <c r="CN7" s="297" t="s">
        <v>50</v>
      </c>
      <c r="CO7" s="15"/>
      <c r="CP7" s="15"/>
      <c r="CQ7" s="15"/>
      <c r="CR7" s="15"/>
      <c r="CS7" s="15"/>
      <c r="CT7" s="15"/>
      <c r="CU7" s="15"/>
      <c r="CV7" s="15"/>
      <c r="CW7"/>
      <c r="CX7"/>
      <c r="CY7"/>
      <c r="CZ7"/>
      <c r="DA7"/>
      <c r="DB7"/>
      <c r="DC7"/>
      <c r="DD7"/>
      <c r="DE7"/>
    </row>
    <row r="8" spans="1:109" s="16" customFormat="1" ht="15">
      <c r="A8" s="28"/>
      <c r="B8" s="294" t="s">
        <v>51</v>
      </c>
      <c r="C8" s="294" t="s">
        <v>52</v>
      </c>
      <c r="D8" s="297" t="s">
        <v>53</v>
      </c>
      <c r="E8" s="294" t="s">
        <v>54</v>
      </c>
      <c r="F8" s="294" t="s">
        <v>52</v>
      </c>
      <c r="G8" s="29" t="s">
        <v>53</v>
      </c>
      <c r="H8" s="30" t="s">
        <v>54</v>
      </c>
      <c r="I8" s="296" t="s">
        <v>52</v>
      </c>
      <c r="J8" s="297" t="s">
        <v>53</v>
      </c>
      <c r="K8" s="294" t="s">
        <v>54</v>
      </c>
      <c r="L8" s="294" t="s">
        <v>52</v>
      </c>
      <c r="M8" s="297" t="s">
        <v>53</v>
      </c>
      <c r="N8" s="31" t="s">
        <v>54</v>
      </c>
      <c r="O8" s="30" t="s">
        <v>52</v>
      </c>
      <c r="P8" s="297" t="s">
        <v>53</v>
      </c>
      <c r="Q8" s="294" t="s">
        <v>54</v>
      </c>
      <c r="R8" s="294" t="s">
        <v>52</v>
      </c>
      <c r="S8" s="297" t="s">
        <v>53</v>
      </c>
      <c r="T8" s="294" t="s">
        <v>54</v>
      </c>
      <c r="U8" s="294" t="s">
        <v>52</v>
      </c>
      <c r="V8" s="32" t="s">
        <v>53</v>
      </c>
      <c r="W8" s="33"/>
      <c r="X8" s="294" t="s">
        <v>54</v>
      </c>
      <c r="Y8" s="294" t="s">
        <v>52</v>
      </c>
      <c r="Z8" s="29" t="s">
        <v>55</v>
      </c>
      <c r="AA8" s="28"/>
      <c r="AB8" s="296" t="s">
        <v>54</v>
      </c>
      <c r="AC8" s="296" t="s">
        <v>52</v>
      </c>
      <c r="AD8" s="29" t="s">
        <v>55</v>
      </c>
      <c r="AE8" s="296" t="s">
        <v>54</v>
      </c>
      <c r="AF8" s="296" t="s">
        <v>52</v>
      </c>
      <c r="AG8" s="29" t="s">
        <v>55</v>
      </c>
      <c r="AH8" s="296" t="s">
        <v>56</v>
      </c>
      <c r="AI8" s="296" t="s">
        <v>52</v>
      </c>
      <c r="AJ8" s="296" t="s">
        <v>56</v>
      </c>
      <c r="AK8" s="34" t="s">
        <v>52</v>
      </c>
      <c r="AL8" s="296" t="s">
        <v>56</v>
      </c>
      <c r="AM8" s="296" t="s">
        <v>52</v>
      </c>
      <c r="AN8" s="296" t="s">
        <v>52</v>
      </c>
      <c r="AO8" s="35" t="s">
        <v>57</v>
      </c>
      <c r="AP8" s="294" t="s">
        <v>52</v>
      </c>
      <c r="AQ8" s="29" t="s">
        <v>53</v>
      </c>
      <c r="AR8" s="36" t="s">
        <v>58</v>
      </c>
      <c r="AS8" s="37"/>
      <c r="AT8" s="298" t="s">
        <v>56</v>
      </c>
      <c r="AU8" s="298" t="s">
        <v>52</v>
      </c>
      <c r="AV8" s="38" t="s">
        <v>3</v>
      </c>
      <c r="AW8" s="32" t="s">
        <v>56</v>
      </c>
      <c r="AX8" s="32" t="s">
        <v>52</v>
      </c>
      <c r="AY8" s="32" t="s">
        <v>56</v>
      </c>
      <c r="AZ8" s="32" t="s">
        <v>52</v>
      </c>
      <c r="BA8" s="36" t="s">
        <v>3</v>
      </c>
      <c r="BB8" s="28"/>
      <c r="BC8" s="297" t="s">
        <v>56</v>
      </c>
      <c r="BD8" s="297" t="s">
        <v>52</v>
      </c>
      <c r="BE8" s="297" t="s">
        <v>3</v>
      </c>
      <c r="BF8" s="38" t="s">
        <v>56</v>
      </c>
      <c r="BG8" s="32" t="s">
        <v>52</v>
      </c>
      <c r="BH8" s="32" t="s">
        <v>56</v>
      </c>
      <c r="BI8" s="36" t="s">
        <v>52</v>
      </c>
      <c r="BJ8" s="298" t="s">
        <v>56</v>
      </c>
      <c r="BK8" s="39" t="s">
        <v>52</v>
      </c>
      <c r="BL8" s="297" t="s">
        <v>56</v>
      </c>
      <c r="BM8" s="40" t="s">
        <v>52</v>
      </c>
      <c r="BN8" s="298" t="s">
        <v>56</v>
      </c>
      <c r="BO8" s="39" t="s">
        <v>52</v>
      </c>
      <c r="BP8" s="297" t="s">
        <v>56</v>
      </c>
      <c r="BQ8" s="39" t="s">
        <v>52</v>
      </c>
      <c r="BR8" s="25" t="s">
        <v>56</v>
      </c>
      <c r="BS8" s="25" t="s">
        <v>52</v>
      </c>
      <c r="BT8" s="25" t="s">
        <v>56</v>
      </c>
      <c r="BU8" s="25" t="s">
        <v>52</v>
      </c>
      <c r="BV8" s="41" t="s">
        <v>56</v>
      </c>
      <c r="BW8" s="25" t="s">
        <v>52</v>
      </c>
      <c r="BX8" s="42" t="s">
        <v>52</v>
      </c>
      <c r="BY8" s="12" t="s">
        <v>56</v>
      </c>
      <c r="BZ8" s="12" t="s">
        <v>52</v>
      </c>
      <c r="CA8" s="12" t="s">
        <v>56</v>
      </c>
      <c r="CB8" s="12" t="s">
        <v>52</v>
      </c>
      <c r="CC8" s="43"/>
      <c r="CD8" s="26"/>
      <c r="CE8" s="12" t="s">
        <v>56</v>
      </c>
      <c r="CF8" s="12" t="s">
        <v>52</v>
      </c>
      <c r="CG8" s="12" t="s">
        <v>56</v>
      </c>
      <c r="CH8" s="12" t="s">
        <v>52</v>
      </c>
      <c r="CI8" s="25" t="s">
        <v>56</v>
      </c>
      <c r="CJ8" s="41" t="s">
        <v>52</v>
      </c>
      <c r="CK8" s="44" t="s">
        <v>56</v>
      </c>
      <c r="CL8" s="13" t="s">
        <v>52</v>
      </c>
      <c r="CM8" s="45"/>
      <c r="CN8" s="46"/>
      <c r="CW8"/>
      <c r="CX8"/>
      <c r="CY8"/>
      <c r="CZ8"/>
      <c r="DA8"/>
      <c r="DB8"/>
      <c r="DC8"/>
      <c r="DD8"/>
      <c r="DE8"/>
    </row>
    <row r="9" spans="1:109" customFormat="1" ht="15">
      <c r="A9" s="17" t="s">
        <v>59</v>
      </c>
      <c r="B9" s="47">
        <v>4445</v>
      </c>
      <c r="C9" s="48">
        <v>4217.3693199999998</v>
      </c>
      <c r="D9" s="49">
        <f t="shared" ref="D9:D23" si="0">C9/B9*100</f>
        <v>94.878949831271086</v>
      </c>
      <c r="E9" s="50">
        <v>19.5</v>
      </c>
      <c r="F9" s="48">
        <v>34.886389999999999</v>
      </c>
      <c r="G9" s="49">
        <f t="shared" ref="G9:G16" si="1">F9/E9*100</f>
        <v>178.90456410256411</v>
      </c>
      <c r="H9" s="50">
        <v>396</v>
      </c>
      <c r="I9" s="48">
        <v>360.71519999999998</v>
      </c>
      <c r="J9" s="49">
        <f t="shared" ref="J9:J23" si="2">I9/H9*100</f>
        <v>91.089696969696959</v>
      </c>
      <c r="K9" s="50">
        <v>738.53</v>
      </c>
      <c r="L9" s="48">
        <v>774.31003999999996</v>
      </c>
      <c r="M9" s="49">
        <f t="shared" ref="M9:M23" si="3">L9/K9*100</f>
        <v>104.84476459994853</v>
      </c>
      <c r="N9" s="50">
        <v>512.54</v>
      </c>
      <c r="O9" s="48">
        <v>372.33082000000002</v>
      </c>
      <c r="P9" s="49">
        <f t="shared" ref="P9:P23" si="4">O9/N9*100</f>
        <v>72.644246302727595</v>
      </c>
      <c r="Q9" s="51">
        <v>684.9</v>
      </c>
      <c r="R9" s="48">
        <v>352.91428999999999</v>
      </c>
      <c r="S9" s="49">
        <f t="shared" ref="S9:S23" si="5">R9/Q9*100</f>
        <v>51.527856621404588</v>
      </c>
      <c r="T9" s="50"/>
      <c r="U9" s="48">
        <v>3.3</v>
      </c>
      <c r="V9" s="49"/>
      <c r="W9" s="21" t="s">
        <v>60</v>
      </c>
      <c r="X9" s="50"/>
      <c r="Y9" s="50"/>
      <c r="Z9" s="52"/>
      <c r="AA9" s="17" t="s">
        <v>59</v>
      </c>
      <c r="AB9" s="50">
        <v>423.7</v>
      </c>
      <c r="AC9" s="48">
        <v>722.03125</v>
      </c>
      <c r="AD9" s="49">
        <f>AC9/AB9*100</f>
        <v>170.41096294548029</v>
      </c>
      <c r="AE9" s="50">
        <v>1728.479</v>
      </c>
      <c r="AF9" s="48">
        <v>1281.2806</v>
      </c>
      <c r="AG9" s="49">
        <f t="shared" ref="AG9:AG23" si="6">AF9/AE9*100</f>
        <v>74.127634758651979</v>
      </c>
      <c r="AH9" s="50"/>
      <c r="AI9" s="48"/>
      <c r="AJ9" s="53"/>
      <c r="AK9" s="53"/>
      <c r="AL9" s="54"/>
      <c r="AM9" s="54">
        <v>13.2</v>
      </c>
      <c r="AN9" s="48"/>
      <c r="AO9" s="55">
        <f t="shared" ref="AO9:AO22" si="7">B9+E9+H9+K9+N9+Q9+T9+X9+AB9+AE9+AH9+AJ9+AL9</f>
        <v>8948.6489999999994</v>
      </c>
      <c r="AP9" s="48">
        <f t="shared" ref="AP9:AP20" si="8">C9+F9+I9+L9+O9+R9+U9+Y9+AC9+AF9+AI9+AK9+AM9+AN9</f>
        <v>8132.3379099999993</v>
      </c>
      <c r="AQ9" s="56">
        <v>92.719950040545797</v>
      </c>
      <c r="AR9" s="57">
        <v>-632.82918999999902</v>
      </c>
      <c r="AS9" s="28" t="s">
        <v>60</v>
      </c>
      <c r="AT9" s="58">
        <v>7512.7</v>
      </c>
      <c r="AU9" s="58">
        <v>7512.7</v>
      </c>
      <c r="AV9" s="59">
        <v>100</v>
      </c>
      <c r="AW9" s="60"/>
      <c r="AX9" s="61"/>
      <c r="AY9" s="62">
        <v>903</v>
      </c>
      <c r="AZ9" s="61">
        <v>903</v>
      </c>
      <c r="BA9" s="60">
        <v>100</v>
      </c>
      <c r="BB9" s="17" t="s">
        <v>59</v>
      </c>
      <c r="BC9" s="63">
        <v>164.7</v>
      </c>
      <c r="BD9" s="64">
        <v>164.7</v>
      </c>
      <c r="BE9" s="64">
        <f t="shared" ref="BE9:BE23" si="9">BD9/BC9*100</f>
        <v>100</v>
      </c>
      <c r="BF9" s="65">
        <v>609</v>
      </c>
      <c r="BG9" s="65">
        <v>609</v>
      </c>
      <c r="BH9" s="300"/>
      <c r="BI9" s="67"/>
      <c r="BJ9" s="68">
        <v>316.39999999999998</v>
      </c>
      <c r="BK9" s="69">
        <v>316.39999999999998</v>
      </c>
      <c r="BL9" s="50">
        <v>2300</v>
      </c>
      <c r="BM9" s="50">
        <v>2300</v>
      </c>
      <c r="BN9" s="70">
        <v>665</v>
      </c>
      <c r="BO9" s="71">
        <v>665</v>
      </c>
      <c r="BP9" s="50">
        <v>10</v>
      </c>
      <c r="BQ9" s="68">
        <v>10</v>
      </c>
      <c r="BR9" s="72">
        <v>4915.2</v>
      </c>
      <c r="BS9" s="72">
        <v>4914.7</v>
      </c>
      <c r="BT9" s="73"/>
      <c r="BU9" s="74"/>
      <c r="BV9" s="72">
        <v>5326</v>
      </c>
      <c r="BW9" s="72">
        <v>5326</v>
      </c>
      <c r="BX9" s="75"/>
      <c r="BY9" s="72">
        <v>1408</v>
      </c>
      <c r="BZ9" s="72">
        <v>1408</v>
      </c>
      <c r="CA9" s="76">
        <v>780.09900000000005</v>
      </c>
      <c r="CB9" s="76">
        <v>780.09900000000005</v>
      </c>
      <c r="CC9" s="43" t="s">
        <v>60</v>
      </c>
      <c r="CD9" s="77"/>
      <c r="CE9" s="78">
        <v>888.3</v>
      </c>
      <c r="CF9" s="79">
        <v>888.3</v>
      </c>
      <c r="CG9" s="78"/>
      <c r="CH9" s="78"/>
      <c r="CI9" s="80">
        <f t="shared" ref="CI9:CJ22" si="10">AT9+AY9+BC9+BF9+BH9+BJ9+BL9+BN9+BP9+BR9+BT9+BV9+BY9+CA9+CE9+CG9</f>
        <v>25798.398999999998</v>
      </c>
      <c r="CJ9" s="81">
        <f t="shared" si="10"/>
        <v>25797.898999999998</v>
      </c>
      <c r="CK9" s="82">
        <f t="shared" ref="CK9:CL22" si="11">AO9+CI9</f>
        <v>34747.047999999995</v>
      </c>
      <c r="CL9" s="83">
        <f t="shared" si="11"/>
        <v>33930.23691</v>
      </c>
      <c r="CM9" s="84">
        <v>98.163786759973206</v>
      </c>
      <c r="CN9" s="85">
        <v>-633.32919000000402</v>
      </c>
      <c r="CO9" s="86"/>
      <c r="CP9" s="86">
        <f>CJ9-BG9-BI9-BK9</f>
        <v>24872.498999999996</v>
      </c>
      <c r="CQ9" s="86">
        <f>CL9-BG9-BI9-BK9</f>
        <v>33004.836909999998</v>
      </c>
      <c r="CR9" s="86"/>
      <c r="CS9" s="86"/>
      <c r="CT9" s="86"/>
      <c r="CU9" s="86"/>
      <c r="CV9" s="86"/>
    </row>
    <row r="10" spans="1:109" customFormat="1" ht="15">
      <c r="A10" s="28" t="s">
        <v>61</v>
      </c>
      <c r="B10" s="87">
        <v>99</v>
      </c>
      <c r="C10" s="88">
        <v>24.005089999999999</v>
      </c>
      <c r="D10" s="49">
        <f t="shared" si="0"/>
        <v>24.247565656565655</v>
      </c>
      <c r="E10" s="68">
        <v>13</v>
      </c>
      <c r="F10" s="88">
        <v>10.1</v>
      </c>
      <c r="G10" s="49">
        <f t="shared" si="1"/>
        <v>77.692307692307693</v>
      </c>
      <c r="H10" s="68">
        <v>5</v>
      </c>
      <c r="I10" s="89">
        <v>4.0873999999999997</v>
      </c>
      <c r="J10" s="49">
        <f t="shared" si="2"/>
        <v>81.748000000000005</v>
      </c>
      <c r="K10" s="68">
        <v>769.47</v>
      </c>
      <c r="L10" s="88">
        <v>187.1473</v>
      </c>
      <c r="M10" s="49">
        <f t="shared" si="3"/>
        <v>24.32158498706902</v>
      </c>
      <c r="N10" s="68">
        <v>0.95</v>
      </c>
      <c r="O10" s="88">
        <v>-0.93300000000000005</v>
      </c>
      <c r="P10" s="49">
        <f t="shared" si="4"/>
        <v>-98.21052631578948</v>
      </c>
      <c r="Q10" s="90">
        <v>111.4</v>
      </c>
      <c r="R10" s="88">
        <v>77.947360000000003</v>
      </c>
      <c r="S10" s="49">
        <f t="shared" si="5"/>
        <v>69.970700179533225</v>
      </c>
      <c r="T10" s="68"/>
      <c r="U10" s="88"/>
      <c r="V10" s="91"/>
      <c r="W10" s="33" t="s">
        <v>61</v>
      </c>
      <c r="X10" s="68">
        <v>6</v>
      </c>
      <c r="Y10" s="68">
        <v>6.5921599999999998</v>
      </c>
      <c r="Z10" s="49">
        <f>Y10/X10*100</f>
        <v>109.86933333333333</v>
      </c>
      <c r="AA10" s="28" t="s">
        <v>61</v>
      </c>
      <c r="AB10" s="68"/>
      <c r="AC10" s="88"/>
      <c r="AD10" s="92"/>
      <c r="AE10" s="68">
        <v>530.971</v>
      </c>
      <c r="AF10" s="88">
        <v>393.59625</v>
      </c>
      <c r="AG10" s="49">
        <f t="shared" si="6"/>
        <v>74.127635972586063</v>
      </c>
      <c r="AH10" s="54">
        <v>1</v>
      </c>
      <c r="AI10" s="93">
        <v>0.5</v>
      </c>
      <c r="AJ10" s="94"/>
      <c r="AK10" s="94"/>
      <c r="AL10" s="93"/>
      <c r="AM10" s="93"/>
      <c r="AN10" s="88">
        <v>45.318600000000004</v>
      </c>
      <c r="AO10" s="55">
        <f t="shared" si="7"/>
        <v>1536.7910000000002</v>
      </c>
      <c r="AP10" s="48">
        <f t="shared" si="8"/>
        <v>748.36115999999993</v>
      </c>
      <c r="AQ10" s="57">
        <v>47.702426680010497</v>
      </c>
      <c r="AR10" s="95">
        <v>-803.70439999999996</v>
      </c>
      <c r="AS10" s="28" t="s">
        <v>61</v>
      </c>
      <c r="AT10" s="58">
        <v>1069</v>
      </c>
      <c r="AU10" s="58">
        <v>1069</v>
      </c>
      <c r="AV10" s="59">
        <v>100</v>
      </c>
      <c r="AW10" s="60"/>
      <c r="AX10" s="61"/>
      <c r="AY10" s="62">
        <v>66</v>
      </c>
      <c r="AZ10" s="61">
        <v>66</v>
      </c>
      <c r="BA10" s="60">
        <v>100</v>
      </c>
      <c r="BB10" s="28" t="s">
        <v>61</v>
      </c>
      <c r="BC10" s="96">
        <v>17.399999999999999</v>
      </c>
      <c r="BD10" s="97">
        <v>17.399999999999999</v>
      </c>
      <c r="BE10" s="64">
        <f t="shared" si="9"/>
        <v>100</v>
      </c>
      <c r="BF10" s="65">
        <v>18</v>
      </c>
      <c r="BG10" s="65">
        <v>18</v>
      </c>
      <c r="BH10" s="68">
        <v>4.0999999999999996</v>
      </c>
      <c r="BI10" s="98">
        <v>4.0999999999999996</v>
      </c>
      <c r="BJ10" s="68">
        <v>63.3</v>
      </c>
      <c r="BK10" s="69">
        <v>63.3</v>
      </c>
      <c r="BL10" s="68"/>
      <c r="BM10" s="68"/>
      <c r="BN10" s="70">
        <v>15</v>
      </c>
      <c r="BO10" s="71">
        <v>15</v>
      </c>
      <c r="BP10" s="68">
        <v>10</v>
      </c>
      <c r="BQ10" s="68">
        <v>10</v>
      </c>
      <c r="BR10" s="74"/>
      <c r="BS10" s="74"/>
      <c r="BT10" s="74"/>
      <c r="BU10" s="74"/>
      <c r="BV10" s="72"/>
      <c r="BW10" s="72"/>
      <c r="BX10" s="75"/>
      <c r="BY10" s="74"/>
      <c r="BZ10" s="74"/>
      <c r="CA10" s="72"/>
      <c r="CB10" s="72"/>
      <c r="CC10" s="43" t="s">
        <v>61</v>
      </c>
      <c r="CD10" s="75"/>
      <c r="CE10" s="72">
        <v>48.6</v>
      </c>
      <c r="CF10" s="99">
        <v>48.6</v>
      </c>
      <c r="CG10" s="72"/>
      <c r="CH10" s="72"/>
      <c r="CI10" s="80">
        <f t="shared" si="10"/>
        <v>1311.3999999999999</v>
      </c>
      <c r="CJ10" s="81">
        <f t="shared" si="10"/>
        <v>1311.3999999999999</v>
      </c>
      <c r="CK10" s="82">
        <f t="shared" si="11"/>
        <v>2848.1909999999998</v>
      </c>
      <c r="CL10" s="83">
        <f t="shared" si="11"/>
        <v>2059.76116</v>
      </c>
      <c r="CM10" s="84">
        <v>71.781934568292598</v>
      </c>
      <c r="CN10" s="85">
        <v>-803.70439999999996</v>
      </c>
      <c r="CO10" s="86"/>
      <c r="CP10" s="86">
        <f t="shared" ref="CP10:CP22" si="12">CJ10-BG10-BI10-BK10</f>
        <v>1226</v>
      </c>
      <c r="CQ10" s="86">
        <f t="shared" ref="CQ10:CQ22" si="13">CL10-BG10-BI10-BK10</f>
        <v>1974.3611600000002</v>
      </c>
      <c r="CR10" s="86"/>
      <c r="CS10" s="86"/>
      <c r="CT10" s="86"/>
      <c r="CU10" s="86"/>
      <c r="CV10" s="86"/>
    </row>
    <row r="11" spans="1:109" customFormat="1" ht="15">
      <c r="A11" s="28" t="s">
        <v>62</v>
      </c>
      <c r="B11" s="87">
        <v>139</v>
      </c>
      <c r="C11" s="88">
        <v>237.74525</v>
      </c>
      <c r="D11" s="49">
        <f t="shared" si="0"/>
        <v>171.03974820143887</v>
      </c>
      <c r="E11" s="68">
        <v>0.5</v>
      </c>
      <c r="F11" s="88">
        <v>1.9770000000000001</v>
      </c>
      <c r="G11" s="49">
        <f t="shared" si="1"/>
        <v>395.40000000000003</v>
      </c>
      <c r="H11" s="68">
        <v>21</v>
      </c>
      <c r="I11" s="88">
        <v>31.51624</v>
      </c>
      <c r="J11" s="49">
        <f t="shared" si="2"/>
        <v>150.07733333333334</v>
      </c>
      <c r="K11" s="68">
        <v>434.2</v>
      </c>
      <c r="L11" s="88">
        <v>492.90138999999999</v>
      </c>
      <c r="M11" s="49">
        <f t="shared" si="3"/>
        <v>113.51943574389682</v>
      </c>
      <c r="N11" s="68">
        <v>30.39</v>
      </c>
      <c r="O11" s="88">
        <v>12.18207</v>
      </c>
      <c r="P11" s="49">
        <f t="shared" si="4"/>
        <v>40.085784797630794</v>
      </c>
      <c r="Q11" s="90">
        <v>162</v>
      </c>
      <c r="R11" s="88">
        <v>189.28263999999999</v>
      </c>
      <c r="S11" s="49">
        <f t="shared" si="5"/>
        <v>116.84113580246913</v>
      </c>
      <c r="T11" s="68">
        <v>86.63</v>
      </c>
      <c r="U11" s="88">
        <v>86.63</v>
      </c>
      <c r="V11" s="49">
        <f>U11/T11*100</f>
        <v>100</v>
      </c>
      <c r="W11" s="33" t="s">
        <v>62</v>
      </c>
      <c r="X11" s="68">
        <v>5</v>
      </c>
      <c r="Y11" s="68">
        <v>14.14</v>
      </c>
      <c r="Z11" s="49">
        <f>Y11/X11*100</f>
        <v>282.8</v>
      </c>
      <c r="AA11" s="28" t="s">
        <v>62</v>
      </c>
      <c r="AB11" s="68"/>
      <c r="AC11" s="88">
        <v>6.3452500000000001</v>
      </c>
      <c r="AD11" s="92"/>
      <c r="AE11" s="68">
        <v>655.24099999999999</v>
      </c>
      <c r="AF11" s="88">
        <v>485.71424999999999</v>
      </c>
      <c r="AG11" s="49">
        <f t="shared" si="6"/>
        <v>74.127572908288712</v>
      </c>
      <c r="AH11" s="51"/>
      <c r="AI11" s="93"/>
      <c r="AJ11" s="94"/>
      <c r="AK11" s="94"/>
      <c r="AL11" s="93">
        <v>29.8</v>
      </c>
      <c r="AM11" s="93">
        <v>29.8</v>
      </c>
      <c r="AN11" s="88">
        <v>4.3854199999999999</v>
      </c>
      <c r="AO11" s="55">
        <f t="shared" si="7"/>
        <v>1563.761</v>
      </c>
      <c r="AP11" s="48">
        <f t="shared" si="8"/>
        <v>1592.6195100000002</v>
      </c>
      <c r="AQ11" s="57">
        <v>100.54190186352</v>
      </c>
      <c r="AR11" s="57">
        <v>8.4740500000004904</v>
      </c>
      <c r="AS11" s="28" t="s">
        <v>62</v>
      </c>
      <c r="AT11" s="58">
        <v>1659.2</v>
      </c>
      <c r="AU11" s="58">
        <v>1659.2</v>
      </c>
      <c r="AV11" s="59">
        <v>100</v>
      </c>
      <c r="AW11" s="60"/>
      <c r="AX11" s="61"/>
      <c r="AY11" s="62">
        <v>37</v>
      </c>
      <c r="AZ11" s="61">
        <v>37</v>
      </c>
      <c r="BA11" s="60">
        <v>100</v>
      </c>
      <c r="BB11" s="28" t="s">
        <v>62</v>
      </c>
      <c r="BC11" s="96">
        <v>25.7</v>
      </c>
      <c r="BD11" s="97">
        <v>25.7</v>
      </c>
      <c r="BE11" s="64">
        <f t="shared" si="9"/>
        <v>100</v>
      </c>
      <c r="BF11" s="65">
        <v>28</v>
      </c>
      <c r="BG11" s="65">
        <v>28</v>
      </c>
      <c r="BH11" s="68">
        <v>7.8</v>
      </c>
      <c r="BI11" s="98">
        <v>7.8</v>
      </c>
      <c r="BJ11" s="100">
        <v>63.3</v>
      </c>
      <c r="BK11" s="69">
        <v>63.3</v>
      </c>
      <c r="BL11" s="68">
        <v>900</v>
      </c>
      <c r="BM11" s="68">
        <v>895</v>
      </c>
      <c r="BN11" s="70">
        <v>15</v>
      </c>
      <c r="BO11" s="71">
        <v>15</v>
      </c>
      <c r="BP11" s="68">
        <v>10</v>
      </c>
      <c r="BQ11" s="68">
        <v>10</v>
      </c>
      <c r="BR11" s="74"/>
      <c r="BS11" s="74"/>
      <c r="BT11" s="74"/>
      <c r="BU11" s="74"/>
      <c r="BV11" s="72"/>
      <c r="BW11" s="72"/>
      <c r="BX11" s="101"/>
      <c r="BY11" s="74"/>
      <c r="BZ11" s="74"/>
      <c r="CA11" s="74"/>
      <c r="CB11" s="74"/>
      <c r="CC11" s="43" t="s">
        <v>62</v>
      </c>
      <c r="CD11" s="75"/>
      <c r="CE11" s="72">
        <v>11.3</v>
      </c>
      <c r="CF11" s="99">
        <v>11.3</v>
      </c>
      <c r="CG11" s="72">
        <v>9</v>
      </c>
      <c r="CH11" s="72">
        <v>9</v>
      </c>
      <c r="CI11" s="80">
        <f t="shared" si="10"/>
        <v>2766.3</v>
      </c>
      <c r="CJ11" s="81">
        <f t="shared" si="10"/>
        <v>2761.3</v>
      </c>
      <c r="CK11" s="82">
        <f t="shared" si="11"/>
        <v>4330.0609999999997</v>
      </c>
      <c r="CL11" s="83">
        <f t="shared" si="11"/>
        <v>4353.9195100000006</v>
      </c>
      <c r="CM11" s="84">
        <v>100.080230971342</v>
      </c>
      <c r="CN11" s="85">
        <v>3.47405000000072</v>
      </c>
      <c r="CO11" s="86"/>
      <c r="CP11" s="86">
        <f t="shared" si="12"/>
        <v>2662.2</v>
      </c>
      <c r="CQ11" s="86">
        <f t="shared" si="13"/>
        <v>4254.8195100000003</v>
      </c>
      <c r="CR11" s="86"/>
      <c r="CS11" s="86"/>
      <c r="CT11" s="86"/>
      <c r="CU11" s="86"/>
      <c r="CV11" s="86"/>
    </row>
    <row r="12" spans="1:109" customFormat="1" ht="15">
      <c r="A12" s="28" t="s">
        <v>63</v>
      </c>
      <c r="B12" s="87">
        <v>1940.7257199999999</v>
      </c>
      <c r="C12" s="88">
        <v>869.37728000000004</v>
      </c>
      <c r="D12" s="49">
        <f t="shared" si="0"/>
        <v>44.796504268516628</v>
      </c>
      <c r="E12" s="68">
        <v>262</v>
      </c>
      <c r="F12" s="88">
        <v>53.498570000000001</v>
      </c>
      <c r="G12" s="49">
        <f t="shared" si="1"/>
        <v>20.419301526717557</v>
      </c>
      <c r="H12" s="68">
        <v>262</v>
      </c>
      <c r="I12" s="88">
        <v>61.36506</v>
      </c>
      <c r="J12" s="49">
        <f t="shared" si="2"/>
        <v>23.421778625954197</v>
      </c>
      <c r="K12" s="68">
        <v>529.66</v>
      </c>
      <c r="L12" s="88">
        <v>529.24482</v>
      </c>
      <c r="M12" s="49">
        <f t="shared" si="3"/>
        <v>99.921613865498628</v>
      </c>
      <c r="N12" s="68">
        <v>36.81</v>
      </c>
      <c r="O12" s="88">
        <v>15.11669</v>
      </c>
      <c r="P12" s="49">
        <f t="shared" si="4"/>
        <v>41.066802499320836</v>
      </c>
      <c r="Q12" s="90">
        <v>301.8</v>
      </c>
      <c r="R12" s="88">
        <v>231.24095</v>
      </c>
      <c r="S12" s="49">
        <f t="shared" si="5"/>
        <v>76.620593108018554</v>
      </c>
      <c r="T12" s="68">
        <v>16.43928</v>
      </c>
      <c r="U12" s="88">
        <v>16.43928</v>
      </c>
      <c r="V12" s="49">
        <f>U12/T12*100</f>
        <v>100</v>
      </c>
      <c r="W12" s="33" t="s">
        <v>63</v>
      </c>
      <c r="X12" s="68"/>
      <c r="Y12" s="68">
        <v>50.13</v>
      </c>
      <c r="Z12" s="92"/>
      <c r="AA12" s="28" t="s">
        <v>63</v>
      </c>
      <c r="AB12" s="68"/>
      <c r="AC12" s="88">
        <v>35.000410000000002</v>
      </c>
      <c r="AD12" s="92"/>
      <c r="AE12" s="68">
        <v>1773.6679999999999</v>
      </c>
      <c r="AF12" s="88">
        <v>1314.7780700000001</v>
      </c>
      <c r="AG12" s="49">
        <f t="shared" si="6"/>
        <v>74.127630988437531</v>
      </c>
      <c r="AH12" s="90"/>
      <c r="AI12" s="93">
        <v>0.9</v>
      </c>
      <c r="AJ12" s="94"/>
      <c r="AK12" s="94"/>
      <c r="AL12" s="93"/>
      <c r="AM12" s="93"/>
      <c r="AN12" s="88"/>
      <c r="AO12" s="55">
        <f t="shared" si="7"/>
        <v>5123.1030000000001</v>
      </c>
      <c r="AP12" s="48">
        <f t="shared" si="8"/>
        <v>3177.0911300000002</v>
      </c>
      <c r="AQ12" s="57">
        <v>61.018581512025101</v>
      </c>
      <c r="AR12" s="95">
        <v>-1997.0582199999999</v>
      </c>
      <c r="AS12" s="28" t="s">
        <v>63</v>
      </c>
      <c r="AT12" s="58">
        <v>4801.6000000000004</v>
      </c>
      <c r="AU12" s="58">
        <v>4801.6000000000004</v>
      </c>
      <c r="AV12" s="59">
        <v>100</v>
      </c>
      <c r="AW12" s="60"/>
      <c r="AX12" s="61"/>
      <c r="AY12" s="62">
        <v>205</v>
      </c>
      <c r="AZ12" s="61">
        <v>205</v>
      </c>
      <c r="BA12" s="60">
        <v>100</v>
      </c>
      <c r="BB12" s="28" t="s">
        <v>63</v>
      </c>
      <c r="BC12" s="96">
        <v>79</v>
      </c>
      <c r="BD12" s="97">
        <v>79</v>
      </c>
      <c r="BE12" s="64">
        <f t="shared" si="9"/>
        <v>100</v>
      </c>
      <c r="BF12" s="65">
        <v>75</v>
      </c>
      <c r="BG12" s="65">
        <v>75</v>
      </c>
      <c r="BH12" s="68">
        <v>17</v>
      </c>
      <c r="BI12" s="98">
        <v>17</v>
      </c>
      <c r="BJ12" s="68">
        <v>158.19999999999999</v>
      </c>
      <c r="BK12" s="69">
        <v>158.19999999999999</v>
      </c>
      <c r="BL12" s="68"/>
      <c r="BM12" s="68"/>
      <c r="BN12" s="70">
        <v>15</v>
      </c>
      <c r="BO12" s="71">
        <v>15</v>
      </c>
      <c r="BP12" s="68">
        <v>10</v>
      </c>
      <c r="BQ12" s="68">
        <v>10</v>
      </c>
      <c r="BR12" s="74"/>
      <c r="BS12" s="74"/>
      <c r="BT12" s="73"/>
      <c r="BU12" s="73"/>
      <c r="BV12" s="102">
        <v>465</v>
      </c>
      <c r="BW12" s="102">
        <v>464.46899999999999</v>
      </c>
      <c r="BX12" s="103"/>
      <c r="BY12" s="74"/>
      <c r="BZ12" s="74"/>
      <c r="CA12" s="74"/>
      <c r="CB12" s="74"/>
      <c r="CC12" s="43" t="s">
        <v>63</v>
      </c>
      <c r="CD12" s="75"/>
      <c r="CE12" s="72">
        <v>126</v>
      </c>
      <c r="CF12" s="99">
        <v>126</v>
      </c>
      <c r="CG12" s="72"/>
      <c r="CH12" s="72"/>
      <c r="CI12" s="80">
        <f t="shared" si="10"/>
        <v>5951.8</v>
      </c>
      <c r="CJ12" s="81">
        <f t="shared" si="10"/>
        <v>5951.2690000000002</v>
      </c>
      <c r="CK12" s="82">
        <f t="shared" si="11"/>
        <v>11074.903</v>
      </c>
      <c r="CL12" s="83">
        <f t="shared" si="11"/>
        <v>9128.3601300000009</v>
      </c>
      <c r="CM12" s="84">
        <v>81.962919043173599</v>
      </c>
      <c r="CN12" s="85">
        <v>-1997.5892200000001</v>
      </c>
      <c r="CO12" s="86"/>
      <c r="CP12" s="86">
        <f t="shared" si="12"/>
        <v>5701.0690000000004</v>
      </c>
      <c r="CQ12" s="86">
        <f t="shared" si="13"/>
        <v>8878.1601300000002</v>
      </c>
      <c r="CR12" s="86"/>
      <c r="CS12" s="86"/>
      <c r="CT12" s="86"/>
      <c r="CU12" s="86"/>
      <c r="CV12" s="86"/>
    </row>
    <row r="13" spans="1:109" customFormat="1" ht="15">
      <c r="A13" s="28" t="s">
        <v>64</v>
      </c>
      <c r="B13" s="87">
        <v>59</v>
      </c>
      <c r="C13" s="88">
        <v>61.693280000000001</v>
      </c>
      <c r="D13" s="49">
        <f t="shared" si="0"/>
        <v>104.5648813559322</v>
      </c>
      <c r="E13" s="68">
        <v>21.8</v>
      </c>
      <c r="F13" s="88">
        <v>21.795000000000002</v>
      </c>
      <c r="G13" s="49">
        <f t="shared" si="1"/>
        <v>99.977064220183493</v>
      </c>
      <c r="H13" s="68">
        <v>25</v>
      </c>
      <c r="I13" s="88">
        <v>13.75961</v>
      </c>
      <c r="J13" s="49">
        <f t="shared" si="2"/>
        <v>55.038440000000001</v>
      </c>
      <c r="K13" s="68">
        <v>424.69</v>
      </c>
      <c r="L13" s="88">
        <v>430.58721000000003</v>
      </c>
      <c r="M13" s="49">
        <f t="shared" si="3"/>
        <v>101.38859167863619</v>
      </c>
      <c r="N13" s="68">
        <v>2.69</v>
      </c>
      <c r="O13" s="88">
        <v>1.6956500000000001</v>
      </c>
      <c r="P13" s="49">
        <f t="shared" si="4"/>
        <v>63.035315985130111</v>
      </c>
      <c r="Q13" s="90">
        <v>16.2</v>
      </c>
      <c r="R13" s="88">
        <v>7.1157700000000004</v>
      </c>
      <c r="S13" s="49">
        <f t="shared" si="5"/>
        <v>43.924506172839514</v>
      </c>
      <c r="T13" s="68"/>
      <c r="U13" s="88"/>
      <c r="V13" s="91"/>
      <c r="W13" s="33" t="s">
        <v>65</v>
      </c>
      <c r="X13" s="104">
        <v>17.3</v>
      </c>
      <c r="Y13" s="68">
        <v>18.850000000000001</v>
      </c>
      <c r="Z13" s="49">
        <f>Y13/X13*100</f>
        <v>108.95953757225433</v>
      </c>
      <c r="AA13" s="28" t="s">
        <v>64</v>
      </c>
      <c r="AB13" s="68">
        <v>25</v>
      </c>
      <c r="AC13" s="88">
        <v>19.940999999999999</v>
      </c>
      <c r="AD13" s="49">
        <f>AC13/AB13*100</f>
        <v>79.763999999999996</v>
      </c>
      <c r="AE13" s="68">
        <v>864.24</v>
      </c>
      <c r="AF13" s="88">
        <v>640.64043000000004</v>
      </c>
      <c r="AG13" s="49">
        <f t="shared" si="6"/>
        <v>74.127606914745897</v>
      </c>
      <c r="AH13" s="90"/>
      <c r="AI13" s="93"/>
      <c r="AJ13" s="94">
        <v>254</v>
      </c>
      <c r="AK13" s="94"/>
      <c r="AL13" s="93"/>
      <c r="AM13" s="93">
        <v>10</v>
      </c>
      <c r="AN13" s="88"/>
      <c r="AO13" s="55">
        <f t="shared" si="7"/>
        <v>1709.92</v>
      </c>
      <c r="AP13" s="48">
        <f t="shared" si="8"/>
        <v>1226.0779500000001</v>
      </c>
      <c r="AQ13" s="57">
        <v>71.878163893580606</v>
      </c>
      <c r="AR13" s="57">
        <v>-469.52780000000001</v>
      </c>
      <c r="AS13" s="28" t="s">
        <v>65</v>
      </c>
      <c r="AT13" s="58">
        <v>1721.1</v>
      </c>
      <c r="AU13" s="58">
        <v>1721.1</v>
      </c>
      <c r="AV13" s="59">
        <v>100</v>
      </c>
      <c r="AW13" s="60"/>
      <c r="AX13" s="61"/>
      <c r="AY13" s="62">
        <v>85</v>
      </c>
      <c r="AZ13" s="61">
        <v>85</v>
      </c>
      <c r="BA13" s="60">
        <v>100</v>
      </c>
      <c r="BB13" s="28" t="s">
        <v>64</v>
      </c>
      <c r="BC13" s="96">
        <v>25.3</v>
      </c>
      <c r="BD13" s="97">
        <v>25.3</v>
      </c>
      <c r="BE13" s="64">
        <f t="shared" si="9"/>
        <v>100</v>
      </c>
      <c r="BF13" s="65">
        <v>25</v>
      </c>
      <c r="BG13" s="65">
        <v>25</v>
      </c>
      <c r="BH13" s="68">
        <v>4.2</v>
      </c>
      <c r="BI13" s="98">
        <v>4.2</v>
      </c>
      <c r="BJ13" s="68">
        <v>63.3</v>
      </c>
      <c r="BK13" s="69">
        <v>63.3</v>
      </c>
      <c r="BL13" s="68"/>
      <c r="BM13" s="68"/>
      <c r="BN13" s="70">
        <v>15</v>
      </c>
      <c r="BO13" s="71">
        <v>15</v>
      </c>
      <c r="BP13" s="68">
        <v>10</v>
      </c>
      <c r="BQ13" s="68">
        <v>10</v>
      </c>
      <c r="BR13" s="74"/>
      <c r="BS13" s="74"/>
      <c r="BT13" s="74"/>
      <c r="BU13" s="74"/>
      <c r="BV13" s="74"/>
      <c r="BW13" s="74"/>
      <c r="BX13" s="103"/>
      <c r="BY13" s="74"/>
      <c r="BZ13" s="74"/>
      <c r="CA13" s="74"/>
      <c r="CB13" s="74"/>
      <c r="CC13" s="43" t="s">
        <v>65</v>
      </c>
      <c r="CD13" s="75"/>
      <c r="CE13" s="72">
        <v>59.7</v>
      </c>
      <c r="CF13" s="99">
        <v>59.7</v>
      </c>
      <c r="CG13" s="72">
        <v>9</v>
      </c>
      <c r="CH13" s="72">
        <v>9</v>
      </c>
      <c r="CI13" s="80">
        <f t="shared" si="10"/>
        <v>2017.6</v>
      </c>
      <c r="CJ13" s="81">
        <f t="shared" si="10"/>
        <v>2017.6</v>
      </c>
      <c r="CK13" s="82">
        <f t="shared" si="11"/>
        <v>3727.52</v>
      </c>
      <c r="CL13" s="83">
        <f t="shared" si="11"/>
        <v>3243.6779500000002</v>
      </c>
      <c r="CM13" s="84">
        <v>87.266075796941905</v>
      </c>
      <c r="CN13" s="85">
        <v>-469.52780000000001</v>
      </c>
      <c r="CO13" s="86"/>
      <c r="CP13" s="86">
        <f t="shared" si="12"/>
        <v>1925.1</v>
      </c>
      <c r="CQ13" s="86">
        <f t="shared" si="13"/>
        <v>3151.1779500000002</v>
      </c>
      <c r="CR13" s="86"/>
      <c r="CS13" s="86"/>
      <c r="CT13" s="86"/>
      <c r="CU13" s="86"/>
      <c r="CV13" s="86"/>
    </row>
    <row r="14" spans="1:109" customFormat="1" ht="15">
      <c r="A14" s="28" t="s">
        <v>66</v>
      </c>
      <c r="B14" s="87">
        <v>337</v>
      </c>
      <c r="C14" s="88">
        <v>372.79921000000002</v>
      </c>
      <c r="D14" s="49">
        <f t="shared" si="0"/>
        <v>110.62291097922849</v>
      </c>
      <c r="E14" s="68">
        <v>0.5</v>
      </c>
      <c r="F14" s="88">
        <v>0.26040000000000002</v>
      </c>
      <c r="G14" s="49">
        <f t="shared" si="1"/>
        <v>52.080000000000005</v>
      </c>
      <c r="H14" s="68">
        <v>13</v>
      </c>
      <c r="I14" s="88">
        <v>9.4081100000000006</v>
      </c>
      <c r="J14" s="49">
        <f t="shared" si="2"/>
        <v>72.370076923076937</v>
      </c>
      <c r="K14" s="68">
        <v>591.03</v>
      </c>
      <c r="L14" s="88">
        <v>593.56847000000005</v>
      </c>
      <c r="M14" s="49">
        <f t="shared" si="3"/>
        <v>100.42949934859485</v>
      </c>
      <c r="N14" s="68">
        <v>0.56999999999999995</v>
      </c>
      <c r="O14" s="88">
        <v>-1.1699900000000001</v>
      </c>
      <c r="P14" s="49">
        <f t="shared" si="4"/>
        <v>-205.26140350877196</v>
      </c>
      <c r="Q14" s="90">
        <v>2300.6</v>
      </c>
      <c r="R14" s="88">
        <v>2300.3040299999998</v>
      </c>
      <c r="S14" s="49">
        <f t="shared" si="5"/>
        <v>99.987135095192542</v>
      </c>
      <c r="T14" s="68"/>
      <c r="U14" s="88"/>
      <c r="V14" s="91"/>
      <c r="W14" s="33" t="s">
        <v>66</v>
      </c>
      <c r="X14" s="50">
        <v>7.07</v>
      </c>
      <c r="Y14" s="68">
        <v>7.07</v>
      </c>
      <c r="Z14" s="49">
        <f>Y14/X14*100</f>
        <v>100</v>
      </c>
      <c r="AA14" s="28" t="s">
        <v>66</v>
      </c>
      <c r="AB14" s="68"/>
      <c r="AC14" s="88"/>
      <c r="AD14" s="92"/>
      <c r="AE14" s="68">
        <v>768.21299999999997</v>
      </c>
      <c r="AF14" s="88">
        <v>569.45808</v>
      </c>
      <c r="AG14" s="49">
        <f t="shared" si="6"/>
        <v>74.127628665487308</v>
      </c>
      <c r="AH14" s="90"/>
      <c r="AI14" s="93"/>
      <c r="AJ14" s="94"/>
      <c r="AK14" s="94"/>
      <c r="AL14" s="93"/>
      <c r="AM14" s="93"/>
      <c r="AN14" s="88"/>
      <c r="AO14" s="55">
        <f t="shared" si="7"/>
        <v>4017.9830000000002</v>
      </c>
      <c r="AP14" s="48">
        <f t="shared" si="8"/>
        <v>3851.6983099999998</v>
      </c>
      <c r="AQ14" s="57">
        <v>157.71825815144999</v>
      </c>
      <c r="AR14" s="95">
        <v>1401.1182200000001</v>
      </c>
      <c r="AS14" s="28" t="s">
        <v>66</v>
      </c>
      <c r="AT14" s="58">
        <v>1729.6</v>
      </c>
      <c r="AU14" s="58">
        <v>1729.6</v>
      </c>
      <c r="AV14" s="59">
        <v>100</v>
      </c>
      <c r="AW14" s="60"/>
      <c r="AX14" s="61"/>
      <c r="AY14" s="62">
        <v>54</v>
      </c>
      <c r="AZ14" s="61">
        <v>54</v>
      </c>
      <c r="BA14" s="60">
        <v>100</v>
      </c>
      <c r="BB14" s="28" t="s">
        <v>66</v>
      </c>
      <c r="BC14" s="96">
        <v>25.9</v>
      </c>
      <c r="BD14" s="97">
        <v>25.9</v>
      </c>
      <c r="BE14" s="64">
        <f t="shared" si="9"/>
        <v>100</v>
      </c>
      <c r="BF14" s="65">
        <v>25</v>
      </c>
      <c r="BG14" s="65">
        <v>25</v>
      </c>
      <c r="BH14" s="68">
        <v>3.8</v>
      </c>
      <c r="BI14" s="98">
        <v>3.8</v>
      </c>
      <c r="BJ14" s="68">
        <v>63.3</v>
      </c>
      <c r="BK14" s="69">
        <v>63.3</v>
      </c>
      <c r="BL14" s="68"/>
      <c r="BM14" s="68"/>
      <c r="BN14" s="70">
        <v>15</v>
      </c>
      <c r="BO14" s="71">
        <v>15</v>
      </c>
      <c r="BP14" s="68">
        <v>10</v>
      </c>
      <c r="BQ14" s="68">
        <v>10</v>
      </c>
      <c r="BR14" s="74"/>
      <c r="BS14" s="74"/>
      <c r="BT14" s="74"/>
      <c r="BU14" s="74"/>
      <c r="BV14" s="74"/>
      <c r="BW14" s="74"/>
      <c r="BX14" s="103"/>
      <c r="BY14" s="74"/>
      <c r="BZ14" s="74"/>
      <c r="CA14" s="74"/>
      <c r="CB14" s="74"/>
      <c r="CC14" s="43" t="s">
        <v>66</v>
      </c>
      <c r="CD14" s="75"/>
      <c r="CE14" s="72">
        <v>28.1</v>
      </c>
      <c r="CF14" s="99">
        <v>28.1</v>
      </c>
      <c r="CG14" s="72"/>
      <c r="CH14" s="72"/>
      <c r="CI14" s="80">
        <f t="shared" si="10"/>
        <v>1954.6999999999998</v>
      </c>
      <c r="CJ14" s="81">
        <f t="shared" si="10"/>
        <v>1954.6999999999998</v>
      </c>
      <c r="CK14" s="82">
        <f t="shared" si="11"/>
        <v>5972.683</v>
      </c>
      <c r="CL14" s="83">
        <f t="shared" si="11"/>
        <v>5806.3983099999996</v>
      </c>
      <c r="CM14" s="84">
        <v>131.97284613961</v>
      </c>
      <c r="CN14" s="85">
        <v>1401.1182200000001</v>
      </c>
      <c r="CO14" s="86"/>
      <c r="CP14" s="86">
        <f>CJ14-BG14-BI14-BK14</f>
        <v>1862.6</v>
      </c>
      <c r="CQ14" s="86">
        <f>CL14-BG14-BI14-BK14</f>
        <v>5714.2983099999992</v>
      </c>
      <c r="CR14" s="86"/>
      <c r="CS14" s="86"/>
      <c r="CT14" s="86"/>
      <c r="CU14" s="86"/>
      <c r="CV14" s="86"/>
    </row>
    <row r="15" spans="1:109" customFormat="1" ht="15">
      <c r="A15" s="28" t="s">
        <v>67</v>
      </c>
      <c r="B15" s="87">
        <v>119</v>
      </c>
      <c r="C15" s="88">
        <v>94.277950000000004</v>
      </c>
      <c r="D15" s="49">
        <f t="shared" si="0"/>
        <v>79.225168067226889</v>
      </c>
      <c r="E15" s="105">
        <v>14.5</v>
      </c>
      <c r="F15" s="88">
        <v>98.523989999999998</v>
      </c>
      <c r="G15" s="49">
        <f t="shared" si="1"/>
        <v>679.47579310344827</v>
      </c>
      <c r="H15" s="68">
        <v>21</v>
      </c>
      <c r="I15" s="48">
        <v>16.42775</v>
      </c>
      <c r="J15" s="49">
        <f t="shared" si="2"/>
        <v>78.227380952380955</v>
      </c>
      <c r="K15" s="68">
        <v>1147.83</v>
      </c>
      <c r="L15" s="88">
        <v>598.93470000000002</v>
      </c>
      <c r="M15" s="49">
        <f t="shared" si="3"/>
        <v>52.179739159980144</v>
      </c>
      <c r="N15" s="68">
        <v>3.45</v>
      </c>
      <c r="O15" s="88">
        <v>2.069</v>
      </c>
      <c r="P15" s="49">
        <f t="shared" si="4"/>
        <v>59.971014492753618</v>
      </c>
      <c r="Q15" s="90">
        <v>398.9</v>
      </c>
      <c r="R15" s="88">
        <v>486.3159</v>
      </c>
      <c r="S15" s="49">
        <f t="shared" si="5"/>
        <v>121.91423915768365</v>
      </c>
      <c r="T15" s="68"/>
      <c r="U15" s="88"/>
      <c r="V15" s="91"/>
      <c r="W15" s="33" t="s">
        <v>67</v>
      </c>
      <c r="X15" s="68">
        <v>10</v>
      </c>
      <c r="Y15" s="68">
        <v>8.74</v>
      </c>
      <c r="Z15" s="49">
        <f>Y15/X15*100</f>
        <v>87.4</v>
      </c>
      <c r="AA15" s="28" t="s">
        <v>67</v>
      </c>
      <c r="AB15" s="68"/>
      <c r="AC15" s="88">
        <v>2.1999999999999999E-2</v>
      </c>
      <c r="AD15" s="92"/>
      <c r="AE15" s="68">
        <v>982.86099999999999</v>
      </c>
      <c r="AF15" s="88">
        <v>728.57144000000005</v>
      </c>
      <c r="AG15" s="49">
        <f t="shared" si="6"/>
        <v>74.127617231734718</v>
      </c>
      <c r="AH15" s="90"/>
      <c r="AI15" s="93">
        <v>3</v>
      </c>
      <c r="AJ15" s="94"/>
      <c r="AK15" s="94"/>
      <c r="AL15" s="93"/>
      <c r="AM15" s="93"/>
      <c r="AN15" s="88"/>
      <c r="AO15" s="55">
        <f t="shared" si="7"/>
        <v>2697.5409999999997</v>
      </c>
      <c r="AP15" s="48">
        <f t="shared" si="8"/>
        <v>2036.8827299999998</v>
      </c>
      <c r="AQ15" s="57">
        <v>74.4539693743302</v>
      </c>
      <c r="AR15" s="57">
        <v>-689.11464999999998</v>
      </c>
      <c r="AS15" s="28" t="s">
        <v>67</v>
      </c>
      <c r="AT15" s="58">
        <v>1257.7</v>
      </c>
      <c r="AU15" s="58">
        <v>1257.7</v>
      </c>
      <c r="AV15" s="59">
        <v>100</v>
      </c>
      <c r="AW15" s="60"/>
      <c r="AX15" s="61"/>
      <c r="AY15" s="62">
        <v>59</v>
      </c>
      <c r="AZ15" s="61">
        <v>59</v>
      </c>
      <c r="BA15" s="60">
        <v>100</v>
      </c>
      <c r="BB15" s="28" t="s">
        <v>67</v>
      </c>
      <c r="BC15" s="96">
        <v>20.3</v>
      </c>
      <c r="BD15" s="97">
        <v>20.3</v>
      </c>
      <c r="BE15" s="64">
        <f t="shared" si="9"/>
        <v>100</v>
      </c>
      <c r="BF15" s="65">
        <v>25</v>
      </c>
      <c r="BG15" s="65">
        <v>25</v>
      </c>
      <c r="BH15" s="68">
        <v>5.3</v>
      </c>
      <c r="BI15" s="98">
        <v>5.3</v>
      </c>
      <c r="BJ15" s="68">
        <v>63.3</v>
      </c>
      <c r="BK15" s="69">
        <v>63.3</v>
      </c>
      <c r="BL15" s="68"/>
      <c r="BM15" s="68"/>
      <c r="BN15" s="70">
        <v>115</v>
      </c>
      <c r="BO15" s="71">
        <v>115</v>
      </c>
      <c r="BP15" s="68">
        <v>10</v>
      </c>
      <c r="BQ15" s="68">
        <v>10</v>
      </c>
      <c r="BR15" s="74"/>
      <c r="BS15" s="74"/>
      <c r="BT15" s="74"/>
      <c r="BU15" s="74"/>
      <c r="BV15" s="74"/>
      <c r="BW15" s="74"/>
      <c r="BX15" s="103"/>
      <c r="BY15" s="74"/>
      <c r="BZ15" s="74"/>
      <c r="CA15" s="74"/>
      <c r="CB15" s="74"/>
      <c r="CC15" s="43" t="s">
        <v>67</v>
      </c>
      <c r="CD15" s="75"/>
      <c r="CE15" s="72">
        <v>38.700000000000003</v>
      </c>
      <c r="CF15" s="99">
        <v>38.700000000000003</v>
      </c>
      <c r="CG15" s="72"/>
      <c r="CH15" s="72"/>
      <c r="CI15" s="80">
        <f t="shared" si="10"/>
        <v>1594.3</v>
      </c>
      <c r="CJ15" s="81">
        <f t="shared" si="10"/>
        <v>1594.3</v>
      </c>
      <c r="CK15" s="82">
        <f t="shared" si="11"/>
        <v>4291.8409999999994</v>
      </c>
      <c r="CL15" s="83">
        <f t="shared" si="11"/>
        <v>3631.1827299999995</v>
      </c>
      <c r="CM15" s="84">
        <v>83.943611843961605</v>
      </c>
      <c r="CN15" s="85">
        <v>-689.11464999999998</v>
      </c>
      <c r="CO15" s="86"/>
      <c r="CP15" s="86">
        <f t="shared" si="12"/>
        <v>1500.7</v>
      </c>
      <c r="CQ15" s="86">
        <f t="shared" si="13"/>
        <v>3537.5827299999992</v>
      </c>
      <c r="CR15" s="86"/>
      <c r="CS15" s="86"/>
      <c r="CT15" s="86"/>
      <c r="CU15" s="86"/>
      <c r="CV15" s="86"/>
    </row>
    <row r="16" spans="1:109" customFormat="1" ht="15">
      <c r="A16" s="28" t="s">
        <v>68</v>
      </c>
      <c r="B16" s="87">
        <v>185</v>
      </c>
      <c r="C16" s="88">
        <v>87.200400000000002</v>
      </c>
      <c r="D16" s="49">
        <f t="shared" si="0"/>
        <v>47.135351351351353</v>
      </c>
      <c r="E16" s="50">
        <v>76.5</v>
      </c>
      <c r="F16" s="48">
        <v>20.099509999999999</v>
      </c>
      <c r="G16" s="49">
        <f t="shared" si="1"/>
        <v>26.273869281045748</v>
      </c>
      <c r="H16" s="68">
        <v>60.5</v>
      </c>
      <c r="I16" s="88">
        <v>28.801539999999999</v>
      </c>
      <c r="J16" s="49">
        <f t="shared" si="2"/>
        <v>47.60585123966942</v>
      </c>
      <c r="K16" s="68">
        <v>381.22</v>
      </c>
      <c r="L16" s="88">
        <v>377.20938999999998</v>
      </c>
      <c r="M16" s="49">
        <f t="shared" si="3"/>
        <v>98.947953937358989</v>
      </c>
      <c r="N16" s="68">
        <v>5.0999999999999996</v>
      </c>
      <c r="O16" s="88">
        <v>4.2372199999999998</v>
      </c>
      <c r="P16" s="49">
        <f t="shared" si="4"/>
        <v>83.082745098039211</v>
      </c>
      <c r="Q16" s="90">
        <v>35</v>
      </c>
      <c r="R16" s="88">
        <v>34.386870000000002</v>
      </c>
      <c r="S16" s="49">
        <f t="shared" si="5"/>
        <v>98.248200000000011</v>
      </c>
      <c r="T16" s="68"/>
      <c r="U16" s="88"/>
      <c r="V16" s="91"/>
      <c r="W16" s="33" t="s">
        <v>69</v>
      </c>
      <c r="X16" s="68">
        <v>10</v>
      </c>
      <c r="Y16" s="68">
        <v>9.9</v>
      </c>
      <c r="Z16" s="49">
        <f>Y16/X16*100</f>
        <v>99</v>
      </c>
      <c r="AA16" s="28" t="s">
        <v>68</v>
      </c>
      <c r="AB16" s="68"/>
      <c r="AC16" s="88"/>
      <c r="AD16" s="92"/>
      <c r="AE16" s="68">
        <v>440.59300000000002</v>
      </c>
      <c r="AF16" s="88">
        <v>326.60095999999999</v>
      </c>
      <c r="AG16" s="49">
        <f t="shared" si="6"/>
        <v>74.127587138243229</v>
      </c>
      <c r="AH16" s="90"/>
      <c r="AI16" s="93"/>
      <c r="AJ16" s="94"/>
      <c r="AK16" s="94"/>
      <c r="AL16" s="88"/>
      <c r="AM16" s="88"/>
      <c r="AN16" s="88"/>
      <c r="AO16" s="55">
        <f t="shared" si="7"/>
        <v>1193.913</v>
      </c>
      <c r="AP16" s="48">
        <f t="shared" si="8"/>
        <v>888.43588999999997</v>
      </c>
      <c r="AQ16" s="57">
        <v>91.233401360331598</v>
      </c>
      <c r="AR16" s="95">
        <v>-84.151720000000097</v>
      </c>
      <c r="AS16" s="28" t="s">
        <v>69</v>
      </c>
      <c r="AT16" s="58">
        <v>1815.9</v>
      </c>
      <c r="AU16" s="58">
        <v>1815.9</v>
      </c>
      <c r="AV16" s="59">
        <v>100</v>
      </c>
      <c r="AW16" s="60"/>
      <c r="AX16" s="61"/>
      <c r="AY16" s="62">
        <v>70</v>
      </c>
      <c r="AZ16" s="61">
        <v>70</v>
      </c>
      <c r="BA16" s="60">
        <v>100</v>
      </c>
      <c r="BB16" s="28" t="s">
        <v>68</v>
      </c>
      <c r="BC16" s="96">
        <v>27.6</v>
      </c>
      <c r="BD16" s="97">
        <v>27.6</v>
      </c>
      <c r="BE16" s="64">
        <f t="shared" si="9"/>
        <v>100</v>
      </c>
      <c r="BF16" s="65">
        <v>21</v>
      </c>
      <c r="BG16" s="65">
        <v>21</v>
      </c>
      <c r="BH16" s="68">
        <v>2.4</v>
      </c>
      <c r="BI16" s="98">
        <v>2.4</v>
      </c>
      <c r="BJ16" s="68">
        <v>63.3</v>
      </c>
      <c r="BK16" s="69">
        <v>63.3</v>
      </c>
      <c r="BL16" s="68"/>
      <c r="BM16" s="68"/>
      <c r="BN16" s="70">
        <v>15</v>
      </c>
      <c r="BO16" s="71">
        <v>15</v>
      </c>
      <c r="BP16" s="68">
        <v>10</v>
      </c>
      <c r="BQ16" s="68">
        <v>10</v>
      </c>
      <c r="BR16" s="74"/>
      <c r="BS16" s="74"/>
      <c r="BT16" s="74"/>
      <c r="BU16" s="74"/>
      <c r="BV16" s="74"/>
      <c r="BW16" s="74"/>
      <c r="BX16" s="103"/>
      <c r="BY16" s="74"/>
      <c r="BZ16" s="74"/>
      <c r="CA16" s="74"/>
      <c r="CB16" s="74"/>
      <c r="CC16" s="43" t="s">
        <v>69</v>
      </c>
      <c r="CD16" s="75"/>
      <c r="CE16" s="72">
        <v>42.4</v>
      </c>
      <c r="CF16" s="99">
        <v>42.4</v>
      </c>
      <c r="CG16" s="72"/>
      <c r="CH16" s="72"/>
      <c r="CI16" s="80">
        <f t="shared" si="10"/>
        <v>2067.6</v>
      </c>
      <c r="CJ16" s="81">
        <f t="shared" si="10"/>
        <v>2067.6</v>
      </c>
      <c r="CK16" s="82">
        <f t="shared" si="11"/>
        <v>3261.5129999999999</v>
      </c>
      <c r="CL16" s="83">
        <f t="shared" si="11"/>
        <v>2956.0358900000001</v>
      </c>
      <c r="CM16" s="84">
        <v>97.220434065848806</v>
      </c>
      <c r="CN16" s="85">
        <v>-84.151720000000296</v>
      </c>
      <c r="CO16" s="86"/>
      <c r="CP16" s="86">
        <f t="shared" si="12"/>
        <v>1980.8999999999999</v>
      </c>
      <c r="CQ16" s="86">
        <f t="shared" si="13"/>
        <v>2869.3358899999998</v>
      </c>
      <c r="CR16" s="86"/>
      <c r="CS16" s="86"/>
      <c r="CT16" s="86"/>
      <c r="CU16" s="86"/>
      <c r="CV16" s="86"/>
    </row>
    <row r="17" spans="1:109" customFormat="1" ht="15">
      <c r="A17" s="28" t="s">
        <v>70</v>
      </c>
      <c r="B17" s="87">
        <v>92</v>
      </c>
      <c r="C17" s="88">
        <v>18.96744</v>
      </c>
      <c r="D17" s="49">
        <f t="shared" si="0"/>
        <v>20.616782608695651</v>
      </c>
      <c r="E17" s="68"/>
      <c r="F17" s="88">
        <v>1.2831399999999999</v>
      </c>
      <c r="G17" s="49"/>
      <c r="H17" s="68">
        <v>11</v>
      </c>
      <c r="I17" s="88">
        <v>19.890519999999999</v>
      </c>
      <c r="J17" s="49">
        <f t="shared" si="2"/>
        <v>180.82290909090909</v>
      </c>
      <c r="K17" s="68">
        <v>302.72000000000003</v>
      </c>
      <c r="L17" s="88">
        <v>431.87853999999999</v>
      </c>
      <c r="M17" s="49">
        <f t="shared" si="3"/>
        <v>142.666008192389</v>
      </c>
      <c r="N17" s="68">
        <v>0.66</v>
      </c>
      <c r="O17" s="88">
        <v>-0.50287999999999999</v>
      </c>
      <c r="P17" s="49">
        <f t="shared" si="4"/>
        <v>-76.193939393939388</v>
      </c>
      <c r="Q17" s="90">
        <v>157.5</v>
      </c>
      <c r="R17" s="88">
        <v>161.68736000000001</v>
      </c>
      <c r="S17" s="49">
        <f t="shared" si="5"/>
        <v>102.65864126984128</v>
      </c>
      <c r="T17" s="68"/>
      <c r="U17" s="88">
        <v>33.494999999999997</v>
      </c>
      <c r="V17" s="91"/>
      <c r="W17" s="33" t="s">
        <v>70</v>
      </c>
      <c r="X17" s="68">
        <v>6</v>
      </c>
      <c r="Y17" s="68">
        <v>7.7</v>
      </c>
      <c r="Z17" s="49">
        <f>Y17/X17*100</f>
        <v>128.33333333333334</v>
      </c>
      <c r="AA17" s="28" t="s">
        <v>70</v>
      </c>
      <c r="AB17" s="68"/>
      <c r="AC17" s="88"/>
      <c r="AD17" s="92"/>
      <c r="AE17" s="68">
        <v>1056.2929999999999</v>
      </c>
      <c r="AF17" s="88">
        <v>783.00472000000002</v>
      </c>
      <c r="AG17" s="49">
        <f t="shared" si="6"/>
        <v>74.127606639445702</v>
      </c>
      <c r="AH17" s="90"/>
      <c r="AI17" s="93">
        <v>20</v>
      </c>
      <c r="AJ17" s="94"/>
      <c r="AK17" s="94"/>
      <c r="AL17" s="88"/>
      <c r="AM17" s="88"/>
      <c r="AN17" s="88"/>
      <c r="AO17" s="55">
        <f t="shared" si="7"/>
        <v>1626.173</v>
      </c>
      <c r="AP17" s="48">
        <f t="shared" si="8"/>
        <v>1477.4038399999999</v>
      </c>
      <c r="AQ17" s="57">
        <v>88.982982745378294</v>
      </c>
      <c r="AR17" s="57">
        <v>-179.15575999999999</v>
      </c>
      <c r="AS17" s="28" t="s">
        <v>70</v>
      </c>
      <c r="AT17" s="58">
        <v>1444.3</v>
      </c>
      <c r="AU17" s="58">
        <v>1444.3</v>
      </c>
      <c r="AV17" s="59">
        <v>100</v>
      </c>
      <c r="AW17" s="60"/>
      <c r="AX17" s="61"/>
      <c r="AY17" s="62">
        <v>40</v>
      </c>
      <c r="AZ17" s="61">
        <v>40</v>
      </c>
      <c r="BA17" s="60">
        <v>100</v>
      </c>
      <c r="BB17" s="28" t="s">
        <v>70</v>
      </c>
      <c r="BC17" s="96">
        <v>22.2</v>
      </c>
      <c r="BD17" s="97">
        <v>22.2</v>
      </c>
      <c r="BE17" s="64">
        <f t="shared" si="9"/>
        <v>100</v>
      </c>
      <c r="BF17" s="65">
        <v>28</v>
      </c>
      <c r="BG17" s="65">
        <v>28</v>
      </c>
      <c r="BH17" s="68">
        <v>6.1</v>
      </c>
      <c r="BI17" s="98">
        <v>6.1</v>
      </c>
      <c r="BJ17" s="68">
        <v>63.3</v>
      </c>
      <c r="BK17" s="69">
        <v>63.3</v>
      </c>
      <c r="BL17" s="68"/>
      <c r="BM17" s="68"/>
      <c r="BN17" s="70">
        <v>42</v>
      </c>
      <c r="BO17" s="71">
        <v>42</v>
      </c>
      <c r="BP17" s="68">
        <v>10</v>
      </c>
      <c r="BQ17" s="68">
        <v>10</v>
      </c>
      <c r="BR17" s="74"/>
      <c r="BS17" s="74"/>
      <c r="BT17" s="74"/>
      <c r="BU17" s="74"/>
      <c r="BV17" s="74"/>
      <c r="BW17" s="74"/>
      <c r="BX17" s="103"/>
      <c r="BY17" s="74"/>
      <c r="BZ17" s="74"/>
      <c r="CA17" s="74"/>
      <c r="CB17" s="74"/>
      <c r="CC17" s="43" t="s">
        <v>70</v>
      </c>
      <c r="CD17" s="75"/>
      <c r="CE17" s="72">
        <v>117.8</v>
      </c>
      <c r="CF17" s="99">
        <v>117.8</v>
      </c>
      <c r="CG17" s="72">
        <v>9</v>
      </c>
      <c r="CH17" s="72">
        <v>9</v>
      </c>
      <c r="CI17" s="80">
        <f t="shared" si="10"/>
        <v>1782.6999999999998</v>
      </c>
      <c r="CJ17" s="81">
        <f t="shared" si="10"/>
        <v>1782.6999999999998</v>
      </c>
      <c r="CK17" s="82">
        <f t="shared" si="11"/>
        <v>3408.8729999999996</v>
      </c>
      <c r="CL17" s="83">
        <f t="shared" si="11"/>
        <v>3260.1038399999998</v>
      </c>
      <c r="CM17" s="84">
        <v>94.744428437199005</v>
      </c>
      <c r="CN17" s="85">
        <v>-179.15575999999999</v>
      </c>
      <c r="CO17" s="86"/>
      <c r="CP17" s="86">
        <f t="shared" si="12"/>
        <v>1685.3</v>
      </c>
      <c r="CQ17" s="86">
        <f t="shared" si="13"/>
        <v>3162.7038399999997</v>
      </c>
      <c r="CR17" s="86"/>
      <c r="CS17" s="86"/>
      <c r="CT17" s="86"/>
      <c r="CU17" s="86"/>
      <c r="CV17" s="86"/>
    </row>
    <row r="18" spans="1:109" customFormat="1" ht="15">
      <c r="A18" s="28" t="s">
        <v>71</v>
      </c>
      <c r="B18" s="87">
        <v>66</v>
      </c>
      <c r="C18" s="88">
        <v>38.885399999999997</v>
      </c>
      <c r="D18" s="49">
        <f t="shared" si="0"/>
        <v>58.917272727272717</v>
      </c>
      <c r="E18" s="68">
        <v>3.5</v>
      </c>
      <c r="F18" s="88">
        <v>7.6704999999999997</v>
      </c>
      <c r="G18" s="49">
        <f t="shared" ref="G18:G23" si="14">F18/E18*100</f>
        <v>219.15714285714282</v>
      </c>
      <c r="H18" s="68">
        <v>10</v>
      </c>
      <c r="I18" s="88">
        <v>17.764939999999999</v>
      </c>
      <c r="J18" s="49">
        <f t="shared" si="2"/>
        <v>177.64940000000001</v>
      </c>
      <c r="K18" s="68">
        <v>371.04</v>
      </c>
      <c r="L18" s="88">
        <v>273.26220000000001</v>
      </c>
      <c r="M18" s="49">
        <f t="shared" si="3"/>
        <v>73.647639068564033</v>
      </c>
      <c r="N18" s="68">
        <v>3.75</v>
      </c>
      <c r="O18" s="88">
        <v>-0.81725999999999999</v>
      </c>
      <c r="P18" s="49">
        <f t="shared" si="4"/>
        <v>-21.793599999999998</v>
      </c>
      <c r="Q18" s="90">
        <v>62.9</v>
      </c>
      <c r="R18" s="88">
        <v>65.150009999999995</v>
      </c>
      <c r="S18" s="49">
        <f t="shared" si="5"/>
        <v>103.57712241653418</v>
      </c>
      <c r="T18" s="68"/>
      <c r="U18" s="88">
        <v>8.1356000000000002</v>
      </c>
      <c r="V18" s="91"/>
      <c r="W18" s="33" t="s">
        <v>71</v>
      </c>
      <c r="X18" s="68"/>
      <c r="Y18" s="68"/>
      <c r="Z18" s="92"/>
      <c r="AA18" s="28" t="s">
        <v>71</v>
      </c>
      <c r="AB18" s="68"/>
      <c r="AC18" s="88"/>
      <c r="AD18" s="92"/>
      <c r="AE18" s="68">
        <v>338.91800000000001</v>
      </c>
      <c r="AF18" s="88">
        <v>251.23141000000001</v>
      </c>
      <c r="AG18" s="49">
        <f t="shared" si="6"/>
        <v>74.127491015525877</v>
      </c>
      <c r="AH18" s="90"/>
      <c r="AI18" s="93"/>
      <c r="AJ18" s="94"/>
      <c r="AK18" s="94"/>
      <c r="AL18" s="88"/>
      <c r="AM18" s="88"/>
      <c r="AN18" s="88"/>
      <c r="AO18" s="55">
        <f t="shared" si="7"/>
        <v>856.10800000000006</v>
      </c>
      <c r="AP18" s="48">
        <f t="shared" si="8"/>
        <v>661.28280000000007</v>
      </c>
      <c r="AQ18" s="57">
        <v>76.104077990160107</v>
      </c>
      <c r="AR18" s="95">
        <v>-204.57490000000001</v>
      </c>
      <c r="AS18" s="28" t="s">
        <v>71</v>
      </c>
      <c r="AT18" s="58">
        <v>1793.8</v>
      </c>
      <c r="AU18" s="58">
        <v>1793.8</v>
      </c>
      <c r="AV18" s="59">
        <v>100</v>
      </c>
      <c r="AW18" s="60"/>
      <c r="AX18" s="61"/>
      <c r="AY18" s="62">
        <v>90</v>
      </c>
      <c r="AZ18" s="61">
        <v>90</v>
      </c>
      <c r="BA18" s="60">
        <v>100</v>
      </c>
      <c r="BB18" s="28" t="s">
        <v>71</v>
      </c>
      <c r="BC18" s="96">
        <v>26.3</v>
      </c>
      <c r="BD18" s="97">
        <v>26.3</v>
      </c>
      <c r="BE18" s="64">
        <f t="shared" si="9"/>
        <v>100</v>
      </c>
      <c r="BF18" s="65">
        <v>21</v>
      </c>
      <c r="BG18" s="65">
        <v>21</v>
      </c>
      <c r="BH18" s="68">
        <v>0.9</v>
      </c>
      <c r="BI18" s="98">
        <v>0.9</v>
      </c>
      <c r="BJ18" s="68">
        <v>63.3</v>
      </c>
      <c r="BK18" s="69">
        <v>63.3</v>
      </c>
      <c r="BL18" s="68"/>
      <c r="BM18" s="68"/>
      <c r="BN18" s="70">
        <v>15</v>
      </c>
      <c r="BO18" s="71">
        <v>15</v>
      </c>
      <c r="BP18" s="68">
        <v>10</v>
      </c>
      <c r="BQ18" s="68">
        <v>10</v>
      </c>
      <c r="BR18" s="74"/>
      <c r="BS18" s="74"/>
      <c r="BT18" s="74"/>
      <c r="BU18" s="74"/>
      <c r="BV18" s="74"/>
      <c r="BW18" s="74"/>
      <c r="BX18" s="103"/>
      <c r="BY18" s="74"/>
      <c r="BZ18" s="74"/>
      <c r="CA18" s="74"/>
      <c r="CB18" s="74"/>
      <c r="CC18" s="43" t="s">
        <v>71</v>
      </c>
      <c r="CD18" s="75"/>
      <c r="CE18" s="72">
        <v>63.7</v>
      </c>
      <c r="CF18" s="99">
        <v>63.7</v>
      </c>
      <c r="CG18" s="72"/>
      <c r="CH18" s="72"/>
      <c r="CI18" s="80">
        <f t="shared" si="10"/>
        <v>2084</v>
      </c>
      <c r="CJ18" s="81">
        <f t="shared" si="10"/>
        <v>2084</v>
      </c>
      <c r="CK18" s="82">
        <f t="shared" si="11"/>
        <v>2940.1080000000002</v>
      </c>
      <c r="CL18" s="83">
        <f t="shared" si="11"/>
        <v>2745.2828</v>
      </c>
      <c r="CM18" s="84">
        <v>93.041925670757706</v>
      </c>
      <c r="CN18" s="85">
        <v>-204.57490000000001</v>
      </c>
      <c r="CO18" s="86"/>
      <c r="CP18" s="86">
        <f t="shared" si="12"/>
        <v>1998.8</v>
      </c>
      <c r="CQ18" s="86">
        <f t="shared" si="13"/>
        <v>2660.0827999999997</v>
      </c>
      <c r="CR18" s="86"/>
      <c r="CS18" s="86"/>
      <c r="CT18" s="86"/>
      <c r="CU18" s="86"/>
      <c r="CV18" s="86"/>
    </row>
    <row r="19" spans="1:109" customFormat="1" ht="15">
      <c r="A19" s="28" t="s">
        <v>72</v>
      </c>
      <c r="B19" s="87">
        <v>121.6</v>
      </c>
      <c r="C19" s="88">
        <v>102.43274</v>
      </c>
      <c r="D19" s="49">
        <f t="shared" si="0"/>
        <v>84.23745065789474</v>
      </c>
      <c r="E19" s="68">
        <v>54.5</v>
      </c>
      <c r="F19" s="88">
        <v>23.150739999999999</v>
      </c>
      <c r="G19" s="49">
        <f t="shared" si="14"/>
        <v>42.478422018348624</v>
      </c>
      <c r="H19" s="68">
        <v>57</v>
      </c>
      <c r="I19" s="88">
        <v>15.09923</v>
      </c>
      <c r="J19" s="49">
        <f t="shared" si="2"/>
        <v>26.489877192982458</v>
      </c>
      <c r="K19" s="87">
        <v>914.90300000000002</v>
      </c>
      <c r="L19" s="88">
        <v>531.30760999999995</v>
      </c>
      <c r="M19" s="49">
        <f t="shared" si="3"/>
        <v>58.072561790703489</v>
      </c>
      <c r="N19" s="68">
        <v>0.41</v>
      </c>
      <c r="O19" s="88">
        <v>-0.29199000000000003</v>
      </c>
      <c r="P19" s="49">
        <f t="shared" si="4"/>
        <v>-71.217073170731709</v>
      </c>
      <c r="Q19" s="90">
        <v>30</v>
      </c>
      <c r="R19" s="88">
        <v>35.027990000000003</v>
      </c>
      <c r="S19" s="49">
        <f t="shared" si="5"/>
        <v>116.75996666666668</v>
      </c>
      <c r="T19" s="68">
        <v>24.2</v>
      </c>
      <c r="U19" s="88">
        <v>22.6525</v>
      </c>
      <c r="V19" s="49">
        <f>U19/T19*100</f>
        <v>93.605371900826455</v>
      </c>
      <c r="W19" s="33" t="s">
        <v>72</v>
      </c>
      <c r="X19" s="68">
        <v>8</v>
      </c>
      <c r="Y19" s="68">
        <v>7</v>
      </c>
      <c r="Z19" s="49">
        <f>Y19/X19*100</f>
        <v>87.5</v>
      </c>
      <c r="AA19" s="28" t="s">
        <v>72</v>
      </c>
      <c r="AB19" s="68"/>
      <c r="AC19" s="88"/>
      <c r="AD19" s="92"/>
      <c r="AE19" s="68">
        <v>282.43099999999998</v>
      </c>
      <c r="AF19" s="88">
        <v>209.35998000000001</v>
      </c>
      <c r="AG19" s="49">
        <f t="shared" si="6"/>
        <v>74.127832992837199</v>
      </c>
      <c r="AH19" s="90"/>
      <c r="AI19" s="93"/>
      <c r="AJ19" s="94"/>
      <c r="AK19" s="94"/>
      <c r="AL19" s="88"/>
      <c r="AM19" s="88"/>
      <c r="AN19" s="88"/>
      <c r="AO19" s="55">
        <f t="shared" si="7"/>
        <v>1493.0440000000001</v>
      </c>
      <c r="AP19" s="48">
        <f t="shared" si="8"/>
        <v>945.73879999999986</v>
      </c>
      <c r="AQ19" s="57">
        <v>63.634181550164101</v>
      </c>
      <c r="AR19" s="57">
        <v>-535.82997</v>
      </c>
      <c r="AS19" s="28" t="s">
        <v>72</v>
      </c>
      <c r="AT19" s="58">
        <v>1370.9</v>
      </c>
      <c r="AU19" s="58">
        <v>1370.9</v>
      </c>
      <c r="AV19" s="59">
        <v>100</v>
      </c>
      <c r="AW19" s="60"/>
      <c r="AX19" s="61"/>
      <c r="AY19" s="62">
        <v>54</v>
      </c>
      <c r="AZ19" s="61">
        <v>54</v>
      </c>
      <c r="BA19" s="60">
        <v>100</v>
      </c>
      <c r="BB19" s="28" t="s">
        <v>72</v>
      </c>
      <c r="BC19" s="96">
        <v>22.3</v>
      </c>
      <c r="BD19" s="97">
        <v>22.3</v>
      </c>
      <c r="BE19" s="64">
        <f t="shared" si="9"/>
        <v>100</v>
      </c>
      <c r="BF19" s="65">
        <v>25</v>
      </c>
      <c r="BG19" s="65">
        <v>25</v>
      </c>
      <c r="BH19" s="68">
        <v>2.5</v>
      </c>
      <c r="BI19" s="98">
        <v>2.5</v>
      </c>
      <c r="BJ19" s="68">
        <v>63.3</v>
      </c>
      <c r="BK19" s="69">
        <v>63.3</v>
      </c>
      <c r="BL19" s="68"/>
      <c r="BM19" s="68"/>
      <c r="BN19" s="70"/>
      <c r="BO19" s="71"/>
      <c r="BP19" s="68">
        <v>10</v>
      </c>
      <c r="BQ19" s="68">
        <v>10</v>
      </c>
      <c r="BR19" s="74"/>
      <c r="BS19" s="74"/>
      <c r="BT19" s="74"/>
      <c r="BU19" s="74"/>
      <c r="BV19" s="74"/>
      <c r="BW19" s="74"/>
      <c r="BX19" s="103"/>
      <c r="BY19" s="74"/>
      <c r="BZ19" s="74"/>
      <c r="CA19" s="74"/>
      <c r="CB19" s="74"/>
      <c r="CC19" s="43" t="s">
        <v>72</v>
      </c>
      <c r="CD19" s="75"/>
      <c r="CE19" s="72">
        <v>31.7</v>
      </c>
      <c r="CF19" s="99">
        <v>31.7</v>
      </c>
      <c r="CG19" s="72"/>
      <c r="CH19" s="72"/>
      <c r="CI19" s="80">
        <f t="shared" si="10"/>
        <v>1579.7</v>
      </c>
      <c r="CJ19" s="81">
        <f t="shared" si="10"/>
        <v>1579.7</v>
      </c>
      <c r="CK19" s="82">
        <f t="shared" si="11"/>
        <v>3072.7440000000001</v>
      </c>
      <c r="CL19" s="83">
        <f t="shared" si="11"/>
        <v>2525.4387999999999</v>
      </c>
      <c r="CM19" s="84">
        <v>82.449895255513596</v>
      </c>
      <c r="CN19" s="85">
        <v>-535.82997</v>
      </c>
      <c r="CO19" s="86"/>
      <c r="CP19" s="86">
        <f t="shared" si="12"/>
        <v>1488.9</v>
      </c>
      <c r="CQ19" s="86">
        <f t="shared" si="13"/>
        <v>2434.6387999999997</v>
      </c>
      <c r="CR19" s="86"/>
      <c r="CS19" s="86"/>
      <c r="CT19" s="86"/>
      <c r="CU19" s="86"/>
      <c r="CV19" s="86"/>
    </row>
    <row r="20" spans="1:109" customFormat="1" ht="15">
      <c r="A20" s="28" t="s">
        <v>73</v>
      </c>
      <c r="B20" s="87">
        <v>185</v>
      </c>
      <c r="C20" s="88">
        <v>201.58215999999999</v>
      </c>
      <c r="D20" s="49">
        <f t="shared" si="0"/>
        <v>108.96332972972974</v>
      </c>
      <c r="E20" s="68">
        <v>88</v>
      </c>
      <c r="F20" s="88">
        <v>129.73314999999999</v>
      </c>
      <c r="G20" s="49">
        <f t="shared" si="14"/>
        <v>147.42403409090909</v>
      </c>
      <c r="H20" s="68">
        <v>84</v>
      </c>
      <c r="I20" s="88">
        <v>44.358040000000003</v>
      </c>
      <c r="J20" s="49">
        <f t="shared" si="2"/>
        <v>52.807190476190478</v>
      </c>
      <c r="K20" s="68">
        <v>634.42999999999995</v>
      </c>
      <c r="L20" s="88">
        <v>648.70995000000005</v>
      </c>
      <c r="M20" s="49">
        <f t="shared" si="3"/>
        <v>102.25083145500686</v>
      </c>
      <c r="N20" s="68">
        <v>3.72</v>
      </c>
      <c r="O20" s="88">
        <v>0.95106999999999997</v>
      </c>
      <c r="P20" s="49">
        <f t="shared" si="4"/>
        <v>25.566397849462362</v>
      </c>
      <c r="Q20" s="90">
        <v>173.6</v>
      </c>
      <c r="R20" s="88">
        <v>173.64165</v>
      </c>
      <c r="S20" s="49">
        <f t="shared" si="5"/>
        <v>100.02399193548388</v>
      </c>
      <c r="T20" s="68"/>
      <c r="U20" s="88"/>
      <c r="V20" s="91"/>
      <c r="W20" s="33" t="s">
        <v>73</v>
      </c>
      <c r="X20" s="68">
        <v>14.45</v>
      </c>
      <c r="Y20" s="68">
        <v>14.45</v>
      </c>
      <c r="Z20" s="49">
        <f>Y20/X20*100</f>
        <v>100</v>
      </c>
      <c r="AA20" s="28" t="s">
        <v>73</v>
      </c>
      <c r="AB20" s="68"/>
      <c r="AC20" s="88"/>
      <c r="AD20" s="92"/>
      <c r="AE20" s="68">
        <v>1773.6679999999999</v>
      </c>
      <c r="AF20" s="88">
        <v>1314.77811</v>
      </c>
      <c r="AG20" s="49">
        <f t="shared" si="6"/>
        <v>74.127633243651019</v>
      </c>
      <c r="AH20" s="90"/>
      <c r="AI20" s="93"/>
      <c r="AJ20" s="94"/>
      <c r="AK20" s="94"/>
      <c r="AL20" s="88"/>
      <c r="AM20" s="88"/>
      <c r="AN20" s="88"/>
      <c r="AO20" s="55">
        <f t="shared" si="7"/>
        <v>2956.8679999999999</v>
      </c>
      <c r="AP20" s="48">
        <f t="shared" si="8"/>
        <v>2528.2041300000001</v>
      </c>
      <c r="AQ20" s="57">
        <v>83.775152627712799</v>
      </c>
      <c r="AR20" s="95">
        <v>-479.74732</v>
      </c>
      <c r="AS20" s="28" t="s">
        <v>73</v>
      </c>
      <c r="AT20" s="58">
        <v>3629.5</v>
      </c>
      <c r="AU20" s="58">
        <v>3629.5</v>
      </c>
      <c r="AV20" s="59">
        <v>100</v>
      </c>
      <c r="AW20" s="60"/>
      <c r="AX20" s="61"/>
      <c r="AY20" s="62">
        <v>115</v>
      </c>
      <c r="AZ20" s="61">
        <v>115</v>
      </c>
      <c r="BA20" s="60">
        <v>100</v>
      </c>
      <c r="BB20" s="28" t="s">
        <v>73</v>
      </c>
      <c r="BC20" s="96">
        <v>53.9</v>
      </c>
      <c r="BD20" s="97">
        <v>53.9</v>
      </c>
      <c r="BE20" s="64">
        <f t="shared" si="9"/>
        <v>100</v>
      </c>
      <c r="BF20" s="65">
        <v>53</v>
      </c>
      <c r="BG20" s="65">
        <v>53</v>
      </c>
      <c r="BH20" s="68">
        <v>8.6</v>
      </c>
      <c r="BI20" s="98">
        <v>8.6</v>
      </c>
      <c r="BJ20" s="68">
        <v>158.19999999999999</v>
      </c>
      <c r="BK20" s="69">
        <v>158.19999999999999</v>
      </c>
      <c r="BL20" s="68"/>
      <c r="BM20" s="68"/>
      <c r="BN20" s="70">
        <v>15</v>
      </c>
      <c r="BO20" s="71">
        <v>15</v>
      </c>
      <c r="BP20" s="68">
        <v>10</v>
      </c>
      <c r="BQ20" s="68">
        <v>10</v>
      </c>
      <c r="BR20" s="74"/>
      <c r="BS20" s="74"/>
      <c r="BT20" s="73"/>
      <c r="BU20" s="73"/>
      <c r="BV20" s="73"/>
      <c r="BW20" s="73"/>
      <c r="BX20" s="103"/>
      <c r="BY20" s="74"/>
      <c r="BZ20" s="74"/>
      <c r="CA20" s="74"/>
      <c r="CB20" s="74"/>
      <c r="CC20" s="43" t="s">
        <v>73</v>
      </c>
      <c r="CD20" s="75"/>
      <c r="CE20" s="72">
        <v>61.1</v>
      </c>
      <c r="CF20" s="99">
        <v>61.1</v>
      </c>
      <c r="CG20" s="72"/>
      <c r="CH20" s="72"/>
      <c r="CI20" s="80">
        <f t="shared" si="10"/>
        <v>4104.3</v>
      </c>
      <c r="CJ20" s="81">
        <f t="shared" si="10"/>
        <v>4104.3</v>
      </c>
      <c r="CK20" s="82">
        <f t="shared" si="11"/>
        <v>7061.1679999999997</v>
      </c>
      <c r="CL20" s="83">
        <f t="shared" si="11"/>
        <v>6632.5041300000003</v>
      </c>
      <c r="CM20" s="84">
        <v>93.205836201602906</v>
      </c>
      <c r="CN20" s="85">
        <v>-479.74732</v>
      </c>
      <c r="CO20" s="86"/>
      <c r="CP20" s="86">
        <f t="shared" si="12"/>
        <v>3884.5000000000005</v>
      </c>
      <c r="CQ20" s="86">
        <f t="shared" si="13"/>
        <v>6412.7041300000001</v>
      </c>
      <c r="CR20" s="86"/>
      <c r="CS20" s="86"/>
      <c r="CT20" s="86"/>
      <c r="CU20" s="86"/>
      <c r="CV20" s="86"/>
    </row>
    <row r="21" spans="1:109" customFormat="1" ht="15">
      <c r="A21" s="28" t="s">
        <v>74</v>
      </c>
      <c r="B21" s="87">
        <v>150.5</v>
      </c>
      <c r="C21" s="88">
        <v>96.698809999999995</v>
      </c>
      <c r="D21" s="49">
        <f t="shared" si="0"/>
        <v>64.251700996677741</v>
      </c>
      <c r="E21" s="68">
        <v>20</v>
      </c>
      <c r="F21" s="88">
        <v>14.271000000000001</v>
      </c>
      <c r="G21" s="49">
        <f t="shared" si="14"/>
        <v>71.355000000000004</v>
      </c>
      <c r="H21" s="68">
        <v>26</v>
      </c>
      <c r="I21" s="88">
        <v>15.69422</v>
      </c>
      <c r="J21" s="49">
        <f t="shared" si="2"/>
        <v>60.362384615384613</v>
      </c>
      <c r="K21" s="68">
        <v>558.64099999999996</v>
      </c>
      <c r="L21" s="88">
        <v>239.91301000000001</v>
      </c>
      <c r="M21" s="49">
        <f t="shared" si="3"/>
        <v>42.945829253491965</v>
      </c>
      <c r="N21" s="68">
        <v>2.44</v>
      </c>
      <c r="O21" s="88">
        <v>0.48866999999999999</v>
      </c>
      <c r="P21" s="49">
        <f t="shared" si="4"/>
        <v>20.027459016393443</v>
      </c>
      <c r="Q21" s="90">
        <v>143.19999999999999</v>
      </c>
      <c r="R21" s="88">
        <v>97.553290000000004</v>
      </c>
      <c r="S21" s="49">
        <f t="shared" si="5"/>
        <v>68.123805865921796</v>
      </c>
      <c r="T21" s="68"/>
      <c r="U21" s="88"/>
      <c r="V21" s="91"/>
      <c r="W21" s="33" t="s">
        <v>74</v>
      </c>
      <c r="X21" s="68">
        <v>3.1</v>
      </c>
      <c r="Y21" s="68">
        <v>3.04</v>
      </c>
      <c r="Z21" s="49">
        <f>Y21/X21*100</f>
        <v>98.064516129032256</v>
      </c>
      <c r="AA21" s="28" t="s">
        <v>74</v>
      </c>
      <c r="AB21" s="68"/>
      <c r="AC21" s="88"/>
      <c r="AD21" s="92"/>
      <c r="AE21" s="68">
        <v>417.99799999999999</v>
      </c>
      <c r="AF21" s="88">
        <v>309.85235</v>
      </c>
      <c r="AG21" s="49">
        <f t="shared" si="6"/>
        <v>74.127711137373865</v>
      </c>
      <c r="AH21" s="90"/>
      <c r="AI21" s="93"/>
      <c r="AJ21" s="94"/>
      <c r="AK21" s="94"/>
      <c r="AL21" s="88"/>
      <c r="AM21" s="88"/>
      <c r="AN21" s="88"/>
      <c r="AO21" s="55">
        <f t="shared" si="7"/>
        <v>1321.8789999999999</v>
      </c>
      <c r="AP21" s="48">
        <f>C21+F21+I21+L21+O21+R21+U21+Y21+AC21+AF21+AI21+AK21+AM21+AN21+BX21</f>
        <v>768.51134999999999</v>
      </c>
      <c r="AQ21" s="57">
        <v>60.169679429457098</v>
      </c>
      <c r="AR21" s="57">
        <v>-498.06142999999997</v>
      </c>
      <c r="AS21" s="28" t="s">
        <v>74</v>
      </c>
      <c r="AT21" s="58">
        <v>704.2</v>
      </c>
      <c r="AU21" s="58">
        <v>704.2</v>
      </c>
      <c r="AV21" s="59">
        <v>100</v>
      </c>
      <c r="AW21" s="60"/>
      <c r="AX21" s="61"/>
      <c r="AY21" s="62">
        <v>14</v>
      </c>
      <c r="AZ21" s="61">
        <v>14</v>
      </c>
      <c r="BA21" s="60">
        <v>100</v>
      </c>
      <c r="BB21" s="28" t="s">
        <v>74</v>
      </c>
      <c r="BC21" s="96">
        <v>12</v>
      </c>
      <c r="BD21" s="97">
        <v>12</v>
      </c>
      <c r="BE21" s="64">
        <f t="shared" si="9"/>
        <v>100</v>
      </c>
      <c r="BF21" s="65">
        <v>15</v>
      </c>
      <c r="BG21" s="65">
        <v>15</v>
      </c>
      <c r="BH21" s="68">
        <v>1.7</v>
      </c>
      <c r="BI21" s="98">
        <v>1.7</v>
      </c>
      <c r="BJ21" s="68">
        <v>63.3</v>
      </c>
      <c r="BK21" s="69">
        <v>63.3</v>
      </c>
      <c r="BL21" s="68"/>
      <c r="BM21" s="68"/>
      <c r="BN21" s="70">
        <v>50</v>
      </c>
      <c r="BO21" s="68">
        <v>50</v>
      </c>
      <c r="BP21" s="68">
        <v>10</v>
      </c>
      <c r="BQ21" s="68">
        <v>10</v>
      </c>
      <c r="BR21" s="74"/>
      <c r="BS21" s="74"/>
      <c r="BT21" s="102">
        <v>55</v>
      </c>
      <c r="BU21" s="102">
        <v>52.06</v>
      </c>
      <c r="BV21" s="73"/>
      <c r="BW21" s="73"/>
      <c r="BX21" s="106">
        <v>-9</v>
      </c>
      <c r="BY21" s="74"/>
      <c r="BZ21" s="74"/>
      <c r="CA21" s="74"/>
      <c r="CB21" s="74"/>
      <c r="CC21" s="43" t="s">
        <v>74</v>
      </c>
      <c r="CD21" s="75"/>
      <c r="CE21" s="72">
        <v>52</v>
      </c>
      <c r="CF21" s="99">
        <v>52</v>
      </c>
      <c r="CG21" s="72"/>
      <c r="CH21" s="72"/>
      <c r="CI21" s="80">
        <f t="shared" si="10"/>
        <v>977.2</v>
      </c>
      <c r="CJ21" s="81">
        <f t="shared" si="10"/>
        <v>974.26</v>
      </c>
      <c r="CK21" s="82">
        <f t="shared" si="11"/>
        <v>2299.0789999999997</v>
      </c>
      <c r="CL21" s="83">
        <f t="shared" si="11"/>
        <v>1742.77135</v>
      </c>
      <c r="CM21" s="84">
        <v>77.929742315826701</v>
      </c>
      <c r="CN21" s="85">
        <v>-489.00143000000003</v>
      </c>
      <c r="CO21" s="86"/>
      <c r="CP21" s="86">
        <f t="shared" si="12"/>
        <v>894.26</v>
      </c>
      <c r="CQ21" s="86">
        <f t="shared" si="13"/>
        <v>1662.77135</v>
      </c>
      <c r="CR21" s="86"/>
      <c r="CS21" s="86"/>
      <c r="CT21" s="86"/>
      <c r="CU21" s="86"/>
      <c r="CV21" s="86"/>
    </row>
    <row r="22" spans="1:109" customFormat="1" ht="15">
      <c r="A22" s="107" t="s">
        <v>75</v>
      </c>
      <c r="B22" s="108">
        <v>132</v>
      </c>
      <c r="C22" s="109">
        <v>94.802189999999996</v>
      </c>
      <c r="D22" s="49">
        <f t="shared" si="0"/>
        <v>71.8198409090909</v>
      </c>
      <c r="E22" s="100">
        <v>43</v>
      </c>
      <c r="F22" s="109">
        <v>38.413069999999998</v>
      </c>
      <c r="G22" s="49">
        <f t="shared" si="14"/>
        <v>89.332720930232554</v>
      </c>
      <c r="H22" s="100">
        <v>43</v>
      </c>
      <c r="I22" s="109">
        <v>44.337249999999997</v>
      </c>
      <c r="J22" s="49">
        <f t="shared" si="2"/>
        <v>103.10988372093021</v>
      </c>
      <c r="K22" s="110">
        <v>277.45999999999998</v>
      </c>
      <c r="L22" s="111">
        <v>302.24038999999999</v>
      </c>
      <c r="M22" s="49">
        <f t="shared" si="3"/>
        <v>108.93115764434513</v>
      </c>
      <c r="N22" s="110">
        <v>1.3</v>
      </c>
      <c r="O22" s="111">
        <v>-0.60663999999999996</v>
      </c>
      <c r="P22" s="49">
        <f t="shared" si="4"/>
        <v>-46.664615384615381</v>
      </c>
      <c r="Q22" s="112">
        <v>400</v>
      </c>
      <c r="R22" s="113">
        <v>513.20951000000002</v>
      </c>
      <c r="S22" s="49">
        <f t="shared" si="5"/>
        <v>128.30237750000001</v>
      </c>
      <c r="T22" s="110"/>
      <c r="U22" s="113"/>
      <c r="V22" s="91"/>
      <c r="W22" s="114" t="s">
        <v>75</v>
      </c>
      <c r="X22" s="115">
        <v>10</v>
      </c>
      <c r="Y22" s="115">
        <v>10</v>
      </c>
      <c r="Z22" s="49">
        <f>Y22/X22*100</f>
        <v>100</v>
      </c>
      <c r="AA22" s="107" t="s">
        <v>75</v>
      </c>
      <c r="AB22" s="115">
        <v>100</v>
      </c>
      <c r="AC22" s="116">
        <v>94.971199999999996</v>
      </c>
      <c r="AD22" s="49">
        <f>AC22/AB22*100</f>
        <v>94.971199999999996</v>
      </c>
      <c r="AE22" s="115">
        <v>333.26900000000001</v>
      </c>
      <c r="AF22" s="113">
        <v>247.04427999999999</v>
      </c>
      <c r="AG22" s="49">
        <f t="shared" si="6"/>
        <v>74.127590624990617</v>
      </c>
      <c r="AH22" s="117"/>
      <c r="AI22" s="118"/>
      <c r="AJ22" s="119"/>
      <c r="AK22" s="119"/>
      <c r="AL22" s="120"/>
      <c r="AM22" s="120"/>
      <c r="AN22" s="120"/>
      <c r="AO22" s="55">
        <f t="shared" si="7"/>
        <v>1340.029</v>
      </c>
      <c r="AP22" s="48">
        <f>C22+F22+I22+L22+O22+R22+U22+Y22+AC22+AF22+AI22+AK22+AM22+AN22</f>
        <v>1344.4112500000001</v>
      </c>
      <c r="AQ22" s="121">
        <v>99.611577062884507</v>
      </c>
      <c r="AR22" s="56">
        <v>-5.2049799999999804</v>
      </c>
      <c r="AS22" s="28" t="s">
        <v>75</v>
      </c>
      <c r="AT22" s="122">
        <v>1784.5</v>
      </c>
      <c r="AU22" s="122">
        <v>1784.5</v>
      </c>
      <c r="AV22" s="59">
        <v>100</v>
      </c>
      <c r="AW22" s="60"/>
      <c r="AX22" s="61"/>
      <c r="AY22" s="123">
        <v>144</v>
      </c>
      <c r="AZ22" s="124">
        <v>144</v>
      </c>
      <c r="BA22" s="60">
        <v>100</v>
      </c>
      <c r="BB22" s="107" t="s">
        <v>75</v>
      </c>
      <c r="BC22" s="125">
        <v>27.4</v>
      </c>
      <c r="BD22" s="126">
        <v>27.4</v>
      </c>
      <c r="BE22" s="64">
        <f t="shared" si="9"/>
        <v>100</v>
      </c>
      <c r="BF22" s="65">
        <v>21</v>
      </c>
      <c r="BG22" s="65">
        <v>21</v>
      </c>
      <c r="BH22" s="100">
        <v>3.9</v>
      </c>
      <c r="BI22" s="127">
        <v>3.9</v>
      </c>
      <c r="BJ22" s="100">
        <v>63.3</v>
      </c>
      <c r="BK22" s="100">
        <v>63.3</v>
      </c>
      <c r="BL22" s="100"/>
      <c r="BM22" s="100"/>
      <c r="BN22" s="128"/>
      <c r="BO22" s="129"/>
      <c r="BP22" s="100">
        <v>10</v>
      </c>
      <c r="BQ22" s="100">
        <v>10</v>
      </c>
      <c r="BR22" s="73"/>
      <c r="BS22" s="73"/>
      <c r="BT22" s="74"/>
      <c r="BU22" s="74"/>
      <c r="BV22" s="74"/>
      <c r="BW22" s="74"/>
      <c r="BX22" s="101"/>
      <c r="BY22" s="73"/>
      <c r="BZ22" s="73"/>
      <c r="CA22" s="74"/>
      <c r="CB22" s="74"/>
      <c r="CC22" s="43" t="s">
        <v>75</v>
      </c>
      <c r="CD22" s="101"/>
      <c r="CE22" s="102">
        <v>116.6</v>
      </c>
      <c r="CF22" s="130">
        <v>116.6</v>
      </c>
      <c r="CG22" s="102"/>
      <c r="CH22" s="102"/>
      <c r="CI22" s="80">
        <f t="shared" si="10"/>
        <v>2170.7000000000003</v>
      </c>
      <c r="CJ22" s="81">
        <f t="shared" si="10"/>
        <v>2170.7000000000003</v>
      </c>
      <c r="CK22" s="82">
        <f t="shared" si="11"/>
        <v>3510.7290000000003</v>
      </c>
      <c r="CL22" s="83">
        <f t="shared" si="11"/>
        <v>3515.1112500000004</v>
      </c>
      <c r="CM22" s="131">
        <v>99.851740763812899</v>
      </c>
      <c r="CN22" s="85">
        <v>-5.2049799999999804</v>
      </c>
      <c r="CO22" s="86"/>
      <c r="CP22" s="86">
        <f t="shared" si="12"/>
        <v>2082.5</v>
      </c>
      <c r="CQ22" s="86">
        <f t="shared" si="13"/>
        <v>3426.9112500000001</v>
      </c>
      <c r="CR22" s="86"/>
      <c r="CS22" s="86"/>
      <c r="CT22" s="86"/>
      <c r="CU22" s="86"/>
      <c r="CV22" s="86"/>
    </row>
    <row r="23" spans="1:109" customFormat="1" ht="15">
      <c r="A23" s="132" t="s">
        <v>16</v>
      </c>
      <c r="B23" s="133">
        <f>SUM(B9:B22)</f>
        <v>8070.8257200000007</v>
      </c>
      <c r="C23" s="133">
        <f>SUM(C9:C22)</f>
        <v>6517.8365199999998</v>
      </c>
      <c r="D23" s="49">
        <f t="shared" si="0"/>
        <v>80.757988663395381</v>
      </c>
      <c r="E23" s="134">
        <f>SUM(E9:E22)</f>
        <v>617.29999999999995</v>
      </c>
      <c r="F23" s="133">
        <f>SUM(F9:F22)</f>
        <v>455.66246000000001</v>
      </c>
      <c r="G23" s="49">
        <f t="shared" si="14"/>
        <v>73.815399319617697</v>
      </c>
      <c r="H23" s="135">
        <f>SUM(H9:H22)</f>
        <v>1034.5</v>
      </c>
      <c r="I23" s="133">
        <f>SUM(I9:I22)</f>
        <v>683.22511000000009</v>
      </c>
      <c r="J23" s="49">
        <f t="shared" si="2"/>
        <v>66.043993233446116</v>
      </c>
      <c r="K23" s="134">
        <f>SUM(K9:K22)</f>
        <v>8075.8240000000005</v>
      </c>
      <c r="L23" s="133">
        <f>SUM(L9:L22)</f>
        <v>6411.2150200000005</v>
      </c>
      <c r="M23" s="49">
        <f t="shared" si="3"/>
        <v>79.387750649345506</v>
      </c>
      <c r="N23" s="134">
        <f>SUM(N9:N22)</f>
        <v>604.7800000000002</v>
      </c>
      <c r="O23" s="133">
        <f>SUM(O9:O22)</f>
        <v>404.74943000000007</v>
      </c>
      <c r="P23" s="49">
        <f t="shared" si="4"/>
        <v>66.925068619994036</v>
      </c>
      <c r="Q23" s="134">
        <f>SUM(Q9:Q22)</f>
        <v>4977.9999999999991</v>
      </c>
      <c r="R23" s="133">
        <f>SUM(R9:R22)</f>
        <v>4725.7776199999989</v>
      </c>
      <c r="S23" s="49">
        <f t="shared" si="5"/>
        <v>94.933258738449183</v>
      </c>
      <c r="T23" s="133">
        <f>SUM(T9:T22)</f>
        <v>127.26927999999999</v>
      </c>
      <c r="U23" s="133">
        <f>SUM(U9:U22)</f>
        <v>170.65237999999999</v>
      </c>
      <c r="V23" s="49">
        <f>U23/T23*100</f>
        <v>134.08764471677691</v>
      </c>
      <c r="W23" s="133">
        <f>SUM(W9:W22)</f>
        <v>0</v>
      </c>
      <c r="X23" s="133">
        <f>SUM(X9:X22)</f>
        <v>96.92</v>
      </c>
      <c r="Y23" s="133">
        <f>SUM(Y9:Y22)</f>
        <v>157.61215999999999</v>
      </c>
      <c r="Z23" s="49">
        <f>Y23/X23*100</f>
        <v>162.62088320264135</v>
      </c>
      <c r="AA23" s="132" t="s">
        <v>16</v>
      </c>
      <c r="AB23" s="133">
        <f>SUM(AB9:AB22)</f>
        <v>548.70000000000005</v>
      </c>
      <c r="AC23" s="133">
        <f>SUM(AC9:AC22)</f>
        <v>878.31110999999999</v>
      </c>
      <c r="AD23" s="49">
        <f>AC23/AB23*100</f>
        <v>160.0712793876435</v>
      </c>
      <c r="AE23" s="133">
        <f>SUM(AE9:AE22)</f>
        <v>11946.842999999999</v>
      </c>
      <c r="AF23" s="133">
        <f>SUM(AF9:AF22)</f>
        <v>8855.91093</v>
      </c>
      <c r="AG23" s="49">
        <f t="shared" si="6"/>
        <v>74.127624595049923</v>
      </c>
      <c r="AH23" s="135">
        <f t="shared" ref="AH23:AQ23" si="15">SUM(AH9:AH22)</f>
        <v>1</v>
      </c>
      <c r="AI23" s="134">
        <f t="shared" si="15"/>
        <v>24.4</v>
      </c>
      <c r="AJ23" s="133">
        <f t="shared" si="15"/>
        <v>254</v>
      </c>
      <c r="AK23" s="133">
        <f t="shared" si="15"/>
        <v>0</v>
      </c>
      <c r="AL23" s="134">
        <f t="shared" si="15"/>
        <v>29.8</v>
      </c>
      <c r="AM23" s="134">
        <f t="shared" si="15"/>
        <v>53</v>
      </c>
      <c r="AN23" s="133">
        <f t="shared" si="15"/>
        <v>49.70402</v>
      </c>
      <c r="AO23" s="133">
        <f t="shared" si="15"/>
        <v>36385.76200000001</v>
      </c>
      <c r="AP23" s="133">
        <f t="shared" si="15"/>
        <v>29379.056760000003</v>
      </c>
      <c r="AQ23" s="133">
        <f t="shared" si="15"/>
        <v>1169.5443042815507</v>
      </c>
      <c r="AR23" s="56">
        <v>-5.2049799999999804</v>
      </c>
      <c r="AS23" s="133">
        <f>SUM(AS9:AS22)</f>
        <v>0</v>
      </c>
      <c r="AT23" s="91">
        <f>SUM(AT9:AT22)</f>
        <v>32294.000000000004</v>
      </c>
      <c r="AU23" s="91">
        <f>SUM(AU9:AU22)</f>
        <v>32294.000000000004</v>
      </c>
      <c r="AV23" s="59">
        <v>100</v>
      </c>
      <c r="AW23" s="133">
        <f>SUM(AW9:AW22)</f>
        <v>0</v>
      </c>
      <c r="AX23" s="133">
        <f>SUM(AX9:AX22)</f>
        <v>0</v>
      </c>
      <c r="AY23" s="136">
        <f>SUM(AY9:AY22)</f>
        <v>1936</v>
      </c>
      <c r="AZ23" s="136">
        <f>SUM(AZ9:AZ22)</f>
        <v>1936</v>
      </c>
      <c r="BA23" s="60">
        <v>100</v>
      </c>
      <c r="BB23" s="132" t="s">
        <v>16</v>
      </c>
      <c r="BC23" s="135">
        <f>SUM(BC9:BC22)</f>
        <v>549.99999999999989</v>
      </c>
      <c r="BD23" s="135">
        <f>SUM(BD9:BD22)</f>
        <v>549.99999999999989</v>
      </c>
      <c r="BE23" s="64">
        <f t="shared" si="9"/>
        <v>100</v>
      </c>
      <c r="BF23" s="135">
        <f t="shared" ref="BF23:CB23" si="16">SUM(BF9:BF22)</f>
        <v>989</v>
      </c>
      <c r="BG23" s="135">
        <f t="shared" si="16"/>
        <v>989</v>
      </c>
      <c r="BH23" s="135">
        <f t="shared" si="16"/>
        <v>68.3</v>
      </c>
      <c r="BI23" s="135">
        <f t="shared" si="16"/>
        <v>68.3</v>
      </c>
      <c r="BJ23" s="135">
        <f t="shared" si="16"/>
        <v>1329.0999999999997</v>
      </c>
      <c r="BK23" s="135">
        <f t="shared" si="16"/>
        <v>1329.0999999999997</v>
      </c>
      <c r="BL23" s="135">
        <f t="shared" si="16"/>
        <v>3200</v>
      </c>
      <c r="BM23" s="135">
        <f t="shared" si="16"/>
        <v>3195</v>
      </c>
      <c r="BN23" s="135">
        <f t="shared" si="16"/>
        <v>992</v>
      </c>
      <c r="BO23" s="135">
        <f t="shared" si="16"/>
        <v>992</v>
      </c>
      <c r="BP23" s="135">
        <f t="shared" si="16"/>
        <v>140</v>
      </c>
      <c r="BQ23" s="135">
        <f t="shared" si="16"/>
        <v>140</v>
      </c>
      <c r="BR23" s="135">
        <f t="shared" si="16"/>
        <v>4915.2</v>
      </c>
      <c r="BS23" s="135">
        <f t="shared" si="16"/>
        <v>4914.7</v>
      </c>
      <c r="BT23" s="135">
        <f t="shared" si="16"/>
        <v>55</v>
      </c>
      <c r="BU23" s="135">
        <f t="shared" si="16"/>
        <v>52.06</v>
      </c>
      <c r="BV23" s="135">
        <f t="shared" si="16"/>
        <v>5791</v>
      </c>
      <c r="BW23" s="135">
        <f t="shared" si="16"/>
        <v>5790.4690000000001</v>
      </c>
      <c r="BX23" s="135">
        <f t="shared" si="16"/>
        <v>-9</v>
      </c>
      <c r="BY23" s="135">
        <f t="shared" si="16"/>
        <v>1408</v>
      </c>
      <c r="BZ23" s="135">
        <f t="shared" si="16"/>
        <v>1408</v>
      </c>
      <c r="CA23" s="135">
        <f t="shared" si="16"/>
        <v>780.09900000000005</v>
      </c>
      <c r="CB23" s="135">
        <f t="shared" si="16"/>
        <v>780.09900000000005</v>
      </c>
      <c r="CC23" s="34" t="s">
        <v>16</v>
      </c>
      <c r="CD23" s="137"/>
      <c r="CE23" s="135">
        <f t="shared" ref="CE23:CL23" si="17">SUM(CE9:CE22)</f>
        <v>1685.9999999999998</v>
      </c>
      <c r="CF23" s="135">
        <f t="shared" si="17"/>
        <v>1685.9999999999998</v>
      </c>
      <c r="CG23" s="135">
        <f t="shared" si="17"/>
        <v>27</v>
      </c>
      <c r="CH23" s="135">
        <f t="shared" si="17"/>
        <v>27</v>
      </c>
      <c r="CI23" s="133">
        <f t="shared" si="17"/>
        <v>56160.698999999986</v>
      </c>
      <c r="CJ23" s="133">
        <f t="shared" si="17"/>
        <v>56151.727999999996</v>
      </c>
      <c r="CK23" s="133">
        <f t="shared" si="17"/>
        <v>92546.461000000025</v>
      </c>
      <c r="CL23" s="133">
        <f t="shared" si="17"/>
        <v>85530.784759999995</v>
      </c>
      <c r="CM23" s="131">
        <v>99.851740763812899</v>
      </c>
      <c r="CN23" s="133">
        <f>SUM(CN9:CN22)</f>
        <v>-5166.3390700000045</v>
      </c>
      <c r="CO23" s="86"/>
      <c r="CP23" s="86"/>
      <c r="CQ23" s="86"/>
      <c r="CR23" s="86"/>
      <c r="CS23" s="86"/>
      <c r="CT23" s="86"/>
      <c r="CU23" s="86"/>
      <c r="CV23" s="86"/>
    </row>
    <row r="24" spans="1:109" customForma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38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39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</row>
    <row r="25" spans="1:109" customFormat="1" ht="15">
      <c r="A25" s="1"/>
      <c r="B25" s="1"/>
      <c r="C25" s="1"/>
      <c r="D25" s="140"/>
      <c r="E25" s="140"/>
      <c r="F25" s="140"/>
      <c r="G25" s="140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38"/>
      <c r="AP25" s="139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4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</row>
    <row r="26" spans="1:109" customFormat="1" ht="15.75">
      <c r="A26" s="142" t="s">
        <v>76</v>
      </c>
      <c r="B26" s="1"/>
      <c r="C26" s="143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</row>
    <row r="27" spans="1:109" customFormat="1">
      <c r="A27" s="1"/>
      <c r="B27" s="144"/>
      <c r="C27" s="144"/>
      <c r="D27" s="1"/>
      <c r="E27" s="139"/>
      <c r="F27" s="1"/>
      <c r="G27" s="1"/>
      <c r="H27" s="144"/>
      <c r="I27" s="144"/>
      <c r="J27" s="1"/>
      <c r="K27" s="1"/>
      <c r="L27" s="1"/>
      <c r="M27" s="1"/>
      <c r="N27" s="144"/>
      <c r="O27" s="144"/>
      <c r="P27" s="1"/>
      <c r="Q27" s="144"/>
      <c r="R27" s="144"/>
      <c r="S27" s="1"/>
      <c r="T27" s="144"/>
      <c r="U27" s="1"/>
      <c r="V27" s="1"/>
      <c r="W27" s="1"/>
      <c r="X27" s="144"/>
      <c r="Y27" s="144"/>
      <c r="Z27" s="144"/>
      <c r="AA27" s="1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"/>
      <c r="AP27" s="144"/>
      <c r="AQ27" s="144"/>
      <c r="AR27" s="1"/>
      <c r="AS27" s="1"/>
      <c r="AT27" s="1"/>
      <c r="AU27" s="1"/>
      <c r="AV27" s="1"/>
      <c r="AW27" s="1"/>
      <c r="AX27" s="144"/>
      <c r="AY27" s="144"/>
      <c r="AZ27" s="144"/>
      <c r="BA27" s="144"/>
      <c r="BB27" s="1"/>
      <c r="BC27" s="144"/>
      <c r="BD27" s="144"/>
      <c r="BE27" s="144"/>
      <c r="BF27" s="144"/>
      <c r="BG27" s="144"/>
      <c r="BH27" s="1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"/>
      <c r="CD27" s="144"/>
      <c r="CE27" s="144"/>
      <c r="CF27" s="144"/>
      <c r="CG27" s="144"/>
      <c r="CH27" s="144"/>
      <c r="CI27" s="144"/>
      <c r="CJ27" s="144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</row>
    <row r="28" spans="1:109" customFormat="1">
      <c r="A28" s="1"/>
      <c r="B28" s="1"/>
      <c r="C28" s="138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</row>
    <row r="29" spans="1:109" customFormat="1">
      <c r="A29" s="1"/>
      <c r="B29" s="1"/>
      <c r="C29" s="138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</row>
    <row r="30" spans="1:109" customFormat="1">
      <c r="A30" s="1"/>
      <c r="B30" s="1"/>
      <c r="C30" s="138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</row>
    <row r="31" spans="1:109" customFormat="1">
      <c r="A31" s="1"/>
      <c r="B31" s="1"/>
      <c r="C31" s="138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</row>
    <row r="32" spans="1:109" customFormat="1">
      <c r="A32" s="1"/>
      <c r="B32" s="1"/>
      <c r="C32" s="138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</row>
    <row r="33" spans="3:3" customFormat="1">
      <c r="C33" s="138"/>
    </row>
    <row r="34" spans="3:3" customFormat="1">
      <c r="C34" s="138"/>
    </row>
    <row r="35" spans="3:3" customFormat="1">
      <c r="C35" s="138"/>
    </row>
    <row r="36" spans="3:3" customFormat="1">
      <c r="C36" s="138"/>
    </row>
    <row r="37" spans="3:3" customFormat="1">
      <c r="C37" s="138"/>
    </row>
    <row r="38" spans="3:3" customFormat="1">
      <c r="C38" s="138"/>
    </row>
    <row r="39" spans="3:3" customFormat="1">
      <c r="C39" s="138"/>
    </row>
    <row r="40" spans="3:3" customFormat="1">
      <c r="C40" s="138"/>
    </row>
    <row r="41" spans="3:3" customFormat="1">
      <c r="C41" s="138"/>
    </row>
    <row r="42" spans="3:3" customFormat="1">
      <c r="C42" s="138"/>
    </row>
    <row r="43" spans="3:3" customFormat="1" ht="15">
      <c r="C43" s="145"/>
    </row>
  </sheetData>
  <mergeCells count="45">
    <mergeCell ref="AH7:AI7"/>
    <mergeCell ref="A4:CM4"/>
    <mergeCell ref="B6:C6"/>
    <mergeCell ref="E6:F6"/>
    <mergeCell ref="H6:I6"/>
    <mergeCell ref="K6:L6"/>
    <mergeCell ref="N6:O6"/>
    <mergeCell ref="Q6:R6"/>
    <mergeCell ref="T6:U6"/>
    <mergeCell ref="X6:Y7"/>
    <mergeCell ref="AB6:AC6"/>
    <mergeCell ref="AE6:AF6"/>
    <mergeCell ref="AH6:AI6"/>
    <mergeCell ref="AJ6:AK7"/>
    <mergeCell ref="AL6:AM7"/>
    <mergeCell ref="AS6:AS7"/>
    <mergeCell ref="CE6:CF7"/>
    <mergeCell ref="BV6:BW7"/>
    <mergeCell ref="AW6:AX7"/>
    <mergeCell ref="AY6:BA7"/>
    <mergeCell ref="BC6:BE7"/>
    <mergeCell ref="BF6:BG7"/>
    <mergeCell ref="BH6:BI7"/>
    <mergeCell ref="BJ6:BK7"/>
    <mergeCell ref="BL6:BM7"/>
    <mergeCell ref="BN6:BO7"/>
    <mergeCell ref="BP6:BQ7"/>
    <mergeCell ref="BR6:BS7"/>
    <mergeCell ref="BT6:BU7"/>
    <mergeCell ref="CG6:CH7"/>
    <mergeCell ref="AT6:AV7"/>
    <mergeCell ref="CI6:CJ7"/>
    <mergeCell ref="B7:C7"/>
    <mergeCell ref="E7:F7"/>
    <mergeCell ref="H7:I7"/>
    <mergeCell ref="K7:L7"/>
    <mergeCell ref="N7:O7"/>
    <mergeCell ref="Q7:R7"/>
    <mergeCell ref="T7:U7"/>
    <mergeCell ref="AB7:AC7"/>
    <mergeCell ref="AE7:AF7"/>
    <mergeCell ref="BX6:BX7"/>
    <mergeCell ref="BY6:BZ7"/>
    <mergeCell ref="CA6:CB7"/>
    <mergeCell ref="CC6:CC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ALM43"/>
  <sheetViews>
    <sheetView topLeftCell="E1" workbookViewId="0">
      <selection activeCell="E1" sqref="A1:XFD1048576"/>
    </sheetView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125" style="146" customWidth="1"/>
    <col min="6" max="6" width="7.875" style="146" customWidth="1"/>
    <col min="7" max="8" width="5.7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5.875" style="146" customWidth="1"/>
    <col min="15" max="15" width="7.625" style="146" customWidth="1"/>
    <col min="16" max="16" width="4.875" style="146" customWidth="1"/>
    <col min="17" max="17" width="16.625" style="146" customWidth="1"/>
    <col min="18" max="18" width="7" style="146" customWidth="1"/>
    <col min="19" max="19" width="8.625" style="146" customWidth="1"/>
    <col min="20" max="20" width="5.625" style="146" customWidth="1"/>
    <col min="21" max="21" width="7.375" style="146" customWidth="1"/>
    <col min="22" max="22" width="7.5" style="146" customWidth="1"/>
    <col min="23" max="23" width="6.375" style="146" customWidth="1"/>
    <col min="24" max="24" width="18.875" style="146" hidden="1" customWidth="1"/>
    <col min="25" max="25" width="5.625" style="146" customWidth="1"/>
    <col min="26" max="26" width="7.5" style="146" customWidth="1"/>
    <col min="27" max="27" width="6.375" style="146" customWidth="1"/>
    <col min="28" max="29" width="7.75" style="146" customWidth="1"/>
    <col min="30" max="30" width="6.375" style="146" customWidth="1"/>
    <col min="31" max="31" width="8.125" style="146" customWidth="1"/>
    <col min="32" max="32" width="7.125" style="146" customWidth="1"/>
    <col min="33" max="33" width="4.75" style="146" customWidth="1"/>
    <col min="34" max="34" width="19" style="146" customWidth="1"/>
    <col min="35" max="35" width="6" style="146" customWidth="1"/>
    <col min="36" max="36" width="5.875" style="146" customWidth="1"/>
    <col min="37" max="37" width="6.25" style="146" customWidth="1"/>
    <col min="38" max="38" width="6.875" style="146" customWidth="1"/>
    <col min="39" max="39" width="11.875" style="146" customWidth="1"/>
    <col min="40" max="40" width="10.75" style="146" customWidth="1"/>
    <col min="41" max="41" width="7.125" style="146" customWidth="1"/>
    <col min="42" max="42" width="7" style="146" customWidth="1"/>
    <col min="43" max="43" width="21.125" style="146" hidden="1" customWidth="1"/>
    <col min="44" max="44" width="7.75" style="146" customWidth="1"/>
    <col min="45" max="45" width="5.75" style="146" customWidth="1"/>
    <col min="46" max="46" width="4.75" style="146" customWidth="1"/>
    <col min="47" max="47" width="4.625" style="146" hidden="1" customWidth="1"/>
    <col min="48" max="48" width="4.375" style="146" hidden="1" customWidth="1"/>
    <col min="49" max="51" width="6.125" style="146" customWidth="1"/>
    <col min="52" max="52" width="16.375" style="146" customWidth="1"/>
    <col min="53" max="53" width="5.75" style="146" customWidth="1"/>
    <col min="54" max="54" width="4.5" style="146" customWidth="1"/>
    <col min="55" max="56" width="5.125" style="146" customWidth="1"/>
    <col min="57" max="57" width="6.125" style="146" customWidth="1"/>
    <col min="58" max="58" width="6.625" style="146" customWidth="1"/>
    <col min="59" max="59" width="5.625" style="146" customWidth="1"/>
    <col min="60" max="60" width="4.75" style="146" customWidth="1"/>
    <col min="61" max="61" width="6" style="146" hidden="1" customWidth="1"/>
    <col min="62" max="62" width="5.625" style="146" customWidth="1"/>
    <col min="63" max="63" width="3.5" style="146" customWidth="1"/>
    <col min="64" max="64" width="9.25" style="146" customWidth="1"/>
    <col min="65" max="65" width="8.875" style="146" customWidth="1"/>
    <col min="66" max="66" width="12" style="146" customWidth="1"/>
    <col min="67" max="67" width="10.125" style="146" customWidth="1"/>
    <col min="68" max="68" width="5.875" style="146" customWidth="1"/>
    <col min="69" max="69" width="8.75" style="146" customWidth="1"/>
    <col min="70" max="80" width="12.125" style="146" customWidth="1"/>
    <col min="81" max="81" width="12.5" style="146" customWidth="1"/>
    <col min="82" max="1001" width="8.5" style="146" customWidth="1"/>
    <col min="1002" max="1002" width="9" style="147" customWidth="1"/>
    <col min="1003" max="16384" width="9" style="147"/>
  </cols>
  <sheetData>
    <row r="1" spans="1:1001"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</row>
    <row r="2" spans="1:1001"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</row>
    <row r="3" spans="1:1001"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</row>
    <row r="4" spans="1:1001">
      <c r="A4" s="682" t="s">
        <v>82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BO4" s="682"/>
      <c r="BP4" s="682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</row>
    <row r="5" spans="1:1001" ht="12" thickBot="1">
      <c r="A5" s="301"/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11"/>
      <c r="BK5" s="311"/>
      <c r="BL5" s="301"/>
      <c r="BM5" s="301"/>
      <c r="BN5" s="301"/>
      <c r="BO5" s="301"/>
      <c r="BP5" s="301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</row>
    <row r="6" spans="1:1001" s="150" customFormat="1" ht="21.75">
      <c r="A6" s="170" t="s">
        <v>1</v>
      </c>
      <c r="B6" s="683" t="s">
        <v>2</v>
      </c>
      <c r="C6" s="684"/>
      <c r="D6" s="171" t="s">
        <v>3</v>
      </c>
      <c r="E6" s="683" t="s">
        <v>4</v>
      </c>
      <c r="F6" s="685"/>
      <c r="G6" s="183" t="s">
        <v>3</v>
      </c>
      <c r="H6" s="686" t="s">
        <v>5</v>
      </c>
      <c r="I6" s="687"/>
      <c r="J6" s="302" t="s">
        <v>3</v>
      </c>
      <c r="K6" s="686" t="s">
        <v>6</v>
      </c>
      <c r="L6" s="687"/>
      <c r="M6" s="302" t="s">
        <v>3</v>
      </c>
      <c r="N6" s="688" t="s">
        <v>6</v>
      </c>
      <c r="O6" s="687"/>
      <c r="P6" s="302" t="s">
        <v>3</v>
      </c>
      <c r="Q6" s="217" t="s">
        <v>1</v>
      </c>
      <c r="R6" s="686" t="s">
        <v>7</v>
      </c>
      <c r="S6" s="687"/>
      <c r="T6" s="302" t="s">
        <v>3</v>
      </c>
      <c r="U6" s="686" t="s">
        <v>8</v>
      </c>
      <c r="V6" s="687"/>
      <c r="W6" s="302" t="s">
        <v>3</v>
      </c>
      <c r="X6" s="171" t="s">
        <v>1</v>
      </c>
      <c r="Y6" s="674" t="s">
        <v>78</v>
      </c>
      <c r="Z6" s="689"/>
      <c r="AA6" s="183" t="s">
        <v>3</v>
      </c>
      <c r="AB6" s="686" t="s">
        <v>10</v>
      </c>
      <c r="AC6" s="687"/>
      <c r="AD6" s="183" t="s">
        <v>3</v>
      </c>
      <c r="AE6" s="686" t="s">
        <v>11</v>
      </c>
      <c r="AF6" s="687"/>
      <c r="AG6" s="183" t="s">
        <v>3</v>
      </c>
      <c r="AH6" s="217" t="s">
        <v>1</v>
      </c>
      <c r="AI6" s="686" t="s">
        <v>12</v>
      </c>
      <c r="AJ6" s="691"/>
      <c r="AK6" s="674" t="s">
        <v>14</v>
      </c>
      <c r="AL6" s="675"/>
      <c r="AM6" s="248" t="s">
        <v>16</v>
      </c>
      <c r="AN6" s="303" t="s">
        <v>16</v>
      </c>
      <c r="AO6" s="171" t="s">
        <v>3</v>
      </c>
      <c r="AP6" s="186" t="s">
        <v>17</v>
      </c>
      <c r="AQ6" s="692" t="s">
        <v>1</v>
      </c>
      <c r="AR6" s="678" t="s">
        <v>18</v>
      </c>
      <c r="AS6" s="694"/>
      <c r="AT6" s="679"/>
      <c r="AU6" s="669" t="s">
        <v>19</v>
      </c>
      <c r="AV6" s="670"/>
      <c r="AW6" s="655" t="s">
        <v>21</v>
      </c>
      <c r="AX6" s="673"/>
      <c r="AY6" s="656"/>
      <c r="AZ6" s="217" t="s">
        <v>1</v>
      </c>
      <c r="BA6" s="674" t="s">
        <v>22</v>
      </c>
      <c r="BB6" s="675"/>
      <c r="BC6" s="678" t="s">
        <v>23</v>
      </c>
      <c r="BD6" s="679"/>
      <c r="BE6" s="674" t="s">
        <v>24</v>
      </c>
      <c r="BF6" s="675"/>
      <c r="BG6" s="655" t="s">
        <v>79</v>
      </c>
      <c r="BH6" s="656"/>
      <c r="BI6" s="272"/>
      <c r="BJ6" s="655" t="s">
        <v>83</v>
      </c>
      <c r="BK6" s="656"/>
      <c r="BL6" s="655" t="s">
        <v>36</v>
      </c>
      <c r="BM6" s="656"/>
      <c r="BN6" s="289" t="s">
        <v>16</v>
      </c>
      <c r="BO6" s="290" t="s">
        <v>16</v>
      </c>
      <c r="BP6" s="284" t="s">
        <v>37</v>
      </c>
      <c r="BQ6" s="304"/>
      <c r="BR6" s="149"/>
      <c r="BS6" s="149"/>
      <c r="BT6" s="149"/>
      <c r="BU6" s="149"/>
      <c r="BV6" s="149"/>
      <c r="BW6" s="149"/>
      <c r="BX6" s="149"/>
      <c r="BY6" s="149"/>
      <c r="BZ6" s="147"/>
      <c r="CA6" s="147"/>
      <c r="CB6" s="147"/>
      <c r="CC6" s="147"/>
      <c r="CD6" s="147"/>
      <c r="CE6" s="147"/>
      <c r="CF6" s="147"/>
      <c r="CG6" s="147"/>
      <c r="CH6" s="147"/>
    </row>
    <row r="7" spans="1:1001" s="150" customFormat="1">
      <c r="A7" s="173"/>
      <c r="B7" s="659" t="s">
        <v>38</v>
      </c>
      <c r="C7" s="660"/>
      <c r="D7" s="151" t="s">
        <v>39</v>
      </c>
      <c r="E7" s="659" t="s">
        <v>40</v>
      </c>
      <c r="F7" s="661"/>
      <c r="G7" s="184" t="s">
        <v>39</v>
      </c>
      <c r="H7" s="662" t="s">
        <v>38</v>
      </c>
      <c r="I7" s="663"/>
      <c r="J7" s="174" t="s">
        <v>39</v>
      </c>
      <c r="K7" s="664" t="s">
        <v>81</v>
      </c>
      <c r="L7" s="665"/>
      <c r="M7" s="174" t="s">
        <v>39</v>
      </c>
      <c r="N7" s="666" t="s">
        <v>80</v>
      </c>
      <c r="O7" s="665"/>
      <c r="P7" s="174" t="s">
        <v>39</v>
      </c>
      <c r="Q7" s="218"/>
      <c r="R7" s="662" t="s">
        <v>43</v>
      </c>
      <c r="S7" s="663"/>
      <c r="T7" s="174" t="s">
        <v>39</v>
      </c>
      <c r="U7" s="662" t="s">
        <v>44</v>
      </c>
      <c r="V7" s="663"/>
      <c r="W7" s="174" t="s">
        <v>39</v>
      </c>
      <c r="X7" s="152"/>
      <c r="Y7" s="676"/>
      <c r="Z7" s="690"/>
      <c r="AA7" s="184" t="s">
        <v>39</v>
      </c>
      <c r="AB7" s="662" t="s">
        <v>45</v>
      </c>
      <c r="AC7" s="663"/>
      <c r="AD7" s="184" t="s">
        <v>39</v>
      </c>
      <c r="AE7" s="667"/>
      <c r="AF7" s="668"/>
      <c r="AG7" s="184" t="s">
        <v>39</v>
      </c>
      <c r="AH7" s="218"/>
      <c r="AI7" s="667"/>
      <c r="AJ7" s="696"/>
      <c r="AK7" s="676"/>
      <c r="AL7" s="677"/>
      <c r="AM7" s="250" t="s">
        <v>47</v>
      </c>
      <c r="AN7" s="174" t="s">
        <v>47</v>
      </c>
      <c r="AO7" s="151" t="s">
        <v>39</v>
      </c>
      <c r="AP7" s="153" t="s">
        <v>48</v>
      </c>
      <c r="AQ7" s="693"/>
      <c r="AR7" s="680"/>
      <c r="AS7" s="695"/>
      <c r="AT7" s="681"/>
      <c r="AU7" s="671"/>
      <c r="AV7" s="672"/>
      <c r="AW7" s="657"/>
      <c r="AX7" s="648"/>
      <c r="AY7" s="658"/>
      <c r="AZ7" s="218"/>
      <c r="BA7" s="676"/>
      <c r="BB7" s="677"/>
      <c r="BC7" s="680"/>
      <c r="BD7" s="681"/>
      <c r="BE7" s="676"/>
      <c r="BF7" s="677"/>
      <c r="BG7" s="657"/>
      <c r="BH7" s="658"/>
      <c r="BI7" s="273"/>
      <c r="BJ7" s="657"/>
      <c r="BK7" s="658"/>
      <c r="BL7" s="657"/>
      <c r="BM7" s="658"/>
      <c r="BN7" s="275" t="s">
        <v>49</v>
      </c>
      <c r="BO7" s="281" t="s">
        <v>49</v>
      </c>
      <c r="BP7" s="156" t="s">
        <v>3</v>
      </c>
      <c r="BQ7" s="307" t="s">
        <v>50</v>
      </c>
      <c r="BR7" s="149"/>
      <c r="BS7" s="149"/>
      <c r="BT7" s="149"/>
      <c r="BU7" s="149"/>
      <c r="BV7" s="149"/>
      <c r="BW7" s="149"/>
      <c r="BX7" s="149"/>
      <c r="BY7" s="149"/>
      <c r="BZ7" s="147"/>
      <c r="CA7" s="147"/>
      <c r="CB7" s="147"/>
      <c r="CC7" s="147"/>
      <c r="CD7" s="147"/>
      <c r="CE7" s="147"/>
      <c r="CF7" s="147"/>
      <c r="CG7" s="147"/>
      <c r="CH7" s="147"/>
    </row>
    <row r="8" spans="1:1001" s="150" customFormat="1">
      <c r="A8" s="175"/>
      <c r="B8" s="308" t="s">
        <v>51</v>
      </c>
      <c r="C8" s="309" t="s">
        <v>52</v>
      </c>
      <c r="D8" s="156" t="s">
        <v>53</v>
      </c>
      <c r="E8" s="308" t="s">
        <v>54</v>
      </c>
      <c r="F8" s="310" t="s">
        <v>52</v>
      </c>
      <c r="G8" s="185" t="s">
        <v>53</v>
      </c>
      <c r="H8" s="214" t="s">
        <v>54</v>
      </c>
      <c r="I8" s="158" t="s">
        <v>52</v>
      </c>
      <c r="J8" s="307" t="s">
        <v>53</v>
      </c>
      <c r="K8" s="308" t="s">
        <v>54</v>
      </c>
      <c r="L8" s="310" t="s">
        <v>52</v>
      </c>
      <c r="M8" s="307" t="s">
        <v>53</v>
      </c>
      <c r="N8" s="159" t="s">
        <v>54</v>
      </c>
      <c r="O8" s="157" t="s">
        <v>52</v>
      </c>
      <c r="P8" s="307" t="s">
        <v>53</v>
      </c>
      <c r="Q8" s="219"/>
      <c r="R8" s="308" t="s">
        <v>54</v>
      </c>
      <c r="S8" s="310" t="s">
        <v>52</v>
      </c>
      <c r="T8" s="307" t="s">
        <v>53</v>
      </c>
      <c r="U8" s="308" t="s">
        <v>54</v>
      </c>
      <c r="V8" s="310" t="s">
        <v>52</v>
      </c>
      <c r="W8" s="226" t="s">
        <v>53</v>
      </c>
      <c r="X8" s="160"/>
      <c r="Y8" s="308" t="s">
        <v>54</v>
      </c>
      <c r="Z8" s="310" t="s">
        <v>52</v>
      </c>
      <c r="AA8" s="185" t="s">
        <v>55</v>
      </c>
      <c r="AB8" s="233" t="s">
        <v>54</v>
      </c>
      <c r="AC8" s="158" t="s">
        <v>52</v>
      </c>
      <c r="AD8" s="185" t="s">
        <v>55</v>
      </c>
      <c r="AE8" s="233" t="s">
        <v>54</v>
      </c>
      <c r="AF8" s="158" t="s">
        <v>52</v>
      </c>
      <c r="AG8" s="185" t="s">
        <v>55</v>
      </c>
      <c r="AH8" s="219"/>
      <c r="AI8" s="233" t="s">
        <v>56</v>
      </c>
      <c r="AJ8" s="234" t="s">
        <v>52</v>
      </c>
      <c r="AK8" s="233" t="s">
        <v>56</v>
      </c>
      <c r="AL8" s="234" t="s">
        <v>52</v>
      </c>
      <c r="AM8" s="214" t="s">
        <v>57</v>
      </c>
      <c r="AN8" s="309" t="s">
        <v>52</v>
      </c>
      <c r="AO8" s="156" t="s">
        <v>53</v>
      </c>
      <c r="AP8" s="161" t="s">
        <v>58</v>
      </c>
      <c r="AQ8" s="154"/>
      <c r="AR8" s="253" t="s">
        <v>56</v>
      </c>
      <c r="AS8" s="129" t="s">
        <v>52</v>
      </c>
      <c r="AT8" s="254" t="s">
        <v>3</v>
      </c>
      <c r="AU8" s="162" t="s">
        <v>56</v>
      </c>
      <c r="AV8" s="161" t="s">
        <v>52</v>
      </c>
      <c r="AW8" s="305" t="s">
        <v>56</v>
      </c>
      <c r="AX8" s="306" t="s">
        <v>52</v>
      </c>
      <c r="AY8" s="307" t="s">
        <v>3</v>
      </c>
      <c r="AZ8" s="219"/>
      <c r="BA8" s="265" t="s">
        <v>56</v>
      </c>
      <c r="BB8" s="226" t="s">
        <v>52</v>
      </c>
      <c r="BC8" s="265" t="s">
        <v>56</v>
      </c>
      <c r="BD8" s="226" t="s">
        <v>52</v>
      </c>
      <c r="BE8" s="253" t="s">
        <v>56</v>
      </c>
      <c r="BF8" s="270" t="s">
        <v>52</v>
      </c>
      <c r="BG8" s="275" t="s">
        <v>56</v>
      </c>
      <c r="BH8" s="276" t="s">
        <v>52</v>
      </c>
      <c r="BI8" s="101"/>
      <c r="BJ8" s="275" t="s">
        <v>56</v>
      </c>
      <c r="BK8" s="276" t="s">
        <v>52</v>
      </c>
      <c r="BL8" s="275" t="s">
        <v>56</v>
      </c>
      <c r="BM8" s="281" t="s">
        <v>52</v>
      </c>
      <c r="BN8" s="279" t="s">
        <v>56</v>
      </c>
      <c r="BO8" s="291" t="s">
        <v>52</v>
      </c>
      <c r="BP8" s="285"/>
      <c r="BQ8" s="192"/>
      <c r="BZ8" s="147"/>
      <c r="CA8" s="147"/>
      <c r="CB8" s="147"/>
      <c r="CC8" s="147"/>
      <c r="CD8" s="147"/>
      <c r="CE8" s="147"/>
      <c r="CF8" s="147"/>
      <c r="CG8" s="147"/>
      <c r="CH8" s="147"/>
    </row>
    <row r="9" spans="1:1001">
      <c r="A9" s="173" t="s">
        <v>59</v>
      </c>
      <c r="B9" s="197">
        <v>4106</v>
      </c>
      <c r="C9" s="198">
        <v>520.93732999999997</v>
      </c>
      <c r="D9" s="52">
        <f t="shared" ref="D9:D23" si="0">C9/B9*100</f>
        <v>12.687221870433513</v>
      </c>
      <c r="E9" s="207">
        <v>21</v>
      </c>
      <c r="F9" s="48"/>
      <c r="G9" s="177">
        <f t="shared" ref="G9:G16" si="1">F9/E9*100</f>
        <v>0</v>
      </c>
      <c r="H9" s="207">
        <v>510</v>
      </c>
      <c r="I9" s="48">
        <v>21.46537</v>
      </c>
      <c r="J9" s="177">
        <f t="shared" ref="J9:J23" si="2">I9/H9*100</f>
        <v>4.2088960784313727</v>
      </c>
      <c r="K9" s="207">
        <v>821</v>
      </c>
      <c r="L9" s="48">
        <v>227.72501</v>
      </c>
      <c r="M9" s="177">
        <f t="shared" ref="M9:M23" si="3">L9/K9*100</f>
        <v>27.737516443361756</v>
      </c>
      <c r="N9" s="206">
        <v>349</v>
      </c>
      <c r="O9" s="48">
        <v>109.72665000000001</v>
      </c>
      <c r="P9" s="177">
        <f t="shared" ref="P9:P23" si="4">O9/N9*100</f>
        <v>31.440300859598857</v>
      </c>
      <c r="Q9" s="218" t="s">
        <v>59</v>
      </c>
      <c r="R9" s="223">
        <v>225.8</v>
      </c>
      <c r="S9" s="48"/>
      <c r="T9" s="177">
        <f t="shared" ref="T9:T23" si="5">S9/R9*100</f>
        <v>0</v>
      </c>
      <c r="U9" s="207"/>
      <c r="V9" s="48"/>
      <c r="W9" s="177"/>
      <c r="X9" s="152" t="s">
        <v>60</v>
      </c>
      <c r="Y9" s="207"/>
      <c r="Z9" s="50"/>
      <c r="AA9" s="229"/>
      <c r="AB9" s="207">
        <v>400</v>
      </c>
      <c r="AC9" s="48"/>
      <c r="AD9" s="177">
        <f>AC9/AB9*100</f>
        <v>0</v>
      </c>
      <c r="AE9" s="207">
        <v>1265.9000000000001</v>
      </c>
      <c r="AF9" s="48">
        <v>167.48933</v>
      </c>
      <c r="AG9" s="177">
        <f t="shared" ref="AG9:AG23" si="6">AF9/AE9*100</f>
        <v>13.230849988150723</v>
      </c>
      <c r="AH9" s="218" t="s">
        <v>59</v>
      </c>
      <c r="AI9" s="207"/>
      <c r="AJ9" s="198"/>
      <c r="AK9" s="235"/>
      <c r="AL9" s="240"/>
      <c r="AM9" s="251">
        <f t="shared" ref="AM9:AN22" si="7">B9+E9+H9+K9+N9+R9+U9+Y9+AB9+AE9+AI9+AK9</f>
        <v>7698.7000000000007</v>
      </c>
      <c r="AN9" s="198">
        <f t="shared" si="7"/>
        <v>1047.3436900000002</v>
      </c>
      <c r="AO9" s="245">
        <v>92.719950040545797</v>
      </c>
      <c r="AP9" s="57">
        <v>-632.82918999999902</v>
      </c>
      <c r="AQ9" s="154" t="s">
        <v>60</v>
      </c>
      <c r="AR9" s="255">
        <v>8402</v>
      </c>
      <c r="AS9" s="58">
        <v>1440</v>
      </c>
      <c r="AT9" s="256"/>
      <c r="AU9" s="59"/>
      <c r="AV9" s="260"/>
      <c r="AW9" s="262"/>
      <c r="AX9" s="64"/>
      <c r="AY9" s="187"/>
      <c r="AZ9" s="218" t="s">
        <v>59</v>
      </c>
      <c r="BA9" s="266">
        <v>565</v>
      </c>
      <c r="BB9" s="267"/>
      <c r="BC9" s="305"/>
      <c r="BD9" s="307"/>
      <c r="BE9" s="208">
        <v>330.4</v>
      </c>
      <c r="BF9" s="271">
        <v>74.34</v>
      </c>
      <c r="BG9" s="277">
        <v>3276</v>
      </c>
      <c r="BH9" s="278"/>
      <c r="BI9" s="77"/>
      <c r="BJ9" s="277"/>
      <c r="BK9" s="278"/>
      <c r="BL9" s="282">
        <f>AR9+AW9+BA9+BC9+BE9+BG9</f>
        <v>12573.4</v>
      </c>
      <c r="BM9" s="283">
        <f>AS9+AX9+BB9+BD9+BF9+BH9</f>
        <v>1514.34</v>
      </c>
      <c r="BN9" s="292">
        <f t="shared" ref="BN9:BN22" si="8">AM9+BL9</f>
        <v>20272.099999999999</v>
      </c>
      <c r="BO9" s="293">
        <f t="shared" ref="BO9:BO22" si="9">AN9+BM9</f>
        <v>2561.6836899999998</v>
      </c>
      <c r="BP9" s="286">
        <v>98.163786759973206</v>
      </c>
      <c r="BQ9" s="193">
        <f t="shared" ref="BQ9:BQ22" si="10">BO9-BN9</f>
        <v>-17710.416310000001</v>
      </c>
      <c r="BR9" s="86"/>
      <c r="BS9" s="86"/>
      <c r="BT9" s="86"/>
      <c r="BU9" s="86"/>
      <c r="BV9" s="86"/>
      <c r="BW9" s="86"/>
      <c r="BX9" s="86"/>
      <c r="BY9" s="86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</row>
    <row r="10" spans="1:1001">
      <c r="A10" s="175" t="s">
        <v>61</v>
      </c>
      <c r="B10" s="199">
        <v>92</v>
      </c>
      <c r="C10" s="200">
        <v>3.7401900000000001</v>
      </c>
      <c r="D10" s="52">
        <f t="shared" si="0"/>
        <v>4.0654239130434782</v>
      </c>
      <c r="E10" s="208">
        <v>7</v>
      </c>
      <c r="F10" s="88">
        <v>1.9964999999999999</v>
      </c>
      <c r="G10" s="177">
        <f t="shared" si="1"/>
        <v>28.521428571428569</v>
      </c>
      <c r="H10" s="208">
        <v>10</v>
      </c>
      <c r="I10" s="89">
        <v>0.39767000000000002</v>
      </c>
      <c r="J10" s="177">
        <f t="shared" si="2"/>
        <v>3.9767000000000006</v>
      </c>
      <c r="K10" s="208">
        <v>577</v>
      </c>
      <c r="L10" s="88">
        <v>24.82246</v>
      </c>
      <c r="M10" s="177">
        <f t="shared" si="3"/>
        <v>4.3019861351819753</v>
      </c>
      <c r="N10" s="69">
        <v>2</v>
      </c>
      <c r="O10" s="88">
        <v>9.572E-2</v>
      </c>
      <c r="P10" s="177">
        <f t="shared" si="4"/>
        <v>4.7859999999999996</v>
      </c>
      <c r="Q10" s="219" t="s">
        <v>61</v>
      </c>
      <c r="R10" s="224">
        <v>71.599999999999994</v>
      </c>
      <c r="S10" s="88"/>
      <c r="T10" s="177">
        <f t="shared" si="5"/>
        <v>0</v>
      </c>
      <c r="U10" s="208"/>
      <c r="V10" s="88"/>
      <c r="W10" s="227"/>
      <c r="X10" s="160" t="s">
        <v>61</v>
      </c>
      <c r="Y10" s="208"/>
      <c r="Z10" s="68"/>
      <c r="AA10" s="177" t="e">
        <f>Z10/Y10*100</f>
        <v>#DIV/0!</v>
      </c>
      <c r="AB10" s="208"/>
      <c r="AC10" s="88"/>
      <c r="AD10" s="230"/>
      <c r="AE10" s="208">
        <v>465.87371000000002</v>
      </c>
      <c r="AF10" s="88">
        <v>48.30415</v>
      </c>
      <c r="AG10" s="177">
        <f t="shared" si="6"/>
        <v>10.368507379392582</v>
      </c>
      <c r="AH10" s="219" t="s">
        <v>61</v>
      </c>
      <c r="AI10" s="235"/>
      <c r="AJ10" s="236"/>
      <c r="AK10" s="241"/>
      <c r="AL10" s="236"/>
      <c r="AM10" s="251">
        <f t="shared" si="7"/>
        <v>1225.47371</v>
      </c>
      <c r="AN10" s="198">
        <f t="shared" si="7"/>
        <v>79.35669</v>
      </c>
      <c r="AO10" s="246">
        <v>47.702426680010497</v>
      </c>
      <c r="AP10" s="95">
        <v>-803.70439999999996</v>
      </c>
      <c r="AQ10" s="154" t="s">
        <v>61</v>
      </c>
      <c r="AR10" s="255">
        <v>1149</v>
      </c>
      <c r="AS10" s="58">
        <v>160</v>
      </c>
      <c r="AT10" s="256"/>
      <c r="AU10" s="59"/>
      <c r="AV10" s="260"/>
      <c r="AW10" s="263"/>
      <c r="AX10" s="97"/>
      <c r="AY10" s="187"/>
      <c r="AZ10" s="219" t="s">
        <v>61</v>
      </c>
      <c r="BA10" s="266">
        <v>16</v>
      </c>
      <c r="BB10" s="267"/>
      <c r="BC10" s="208">
        <v>2.6</v>
      </c>
      <c r="BD10" s="268">
        <v>1.3</v>
      </c>
      <c r="BE10" s="208">
        <v>66</v>
      </c>
      <c r="BF10" s="271">
        <v>14.85</v>
      </c>
      <c r="BG10" s="279"/>
      <c r="BH10" s="280"/>
      <c r="BI10" s="75"/>
      <c r="BJ10" s="279"/>
      <c r="BK10" s="280"/>
      <c r="BL10" s="282">
        <f>AR10+AW10+BA10+BC10+BE10+BG10</f>
        <v>1233.5999999999999</v>
      </c>
      <c r="BM10" s="283">
        <f>AS10+AX10+BB10+BD10+BF10+BH10</f>
        <v>176.15</v>
      </c>
      <c r="BN10" s="292">
        <f t="shared" si="8"/>
        <v>2459.0737099999997</v>
      </c>
      <c r="BO10" s="293">
        <f t="shared" si="9"/>
        <v>255.50668999999999</v>
      </c>
      <c r="BP10" s="286">
        <v>71.781934568292598</v>
      </c>
      <c r="BQ10" s="193">
        <f t="shared" si="10"/>
        <v>-2203.5670199999995</v>
      </c>
      <c r="BR10" s="86"/>
      <c r="BS10" s="86"/>
      <c r="BT10" s="86"/>
      <c r="BU10" s="86"/>
      <c r="BV10" s="86"/>
      <c r="BW10" s="86"/>
      <c r="BX10" s="86"/>
      <c r="BY10" s="86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</row>
    <row r="11" spans="1:1001">
      <c r="A11" s="175" t="s">
        <v>62</v>
      </c>
      <c r="B11" s="199">
        <v>202</v>
      </c>
      <c r="C11" s="200">
        <v>63.408389999999997</v>
      </c>
      <c r="D11" s="52">
        <f t="shared" si="0"/>
        <v>31.390292079207921</v>
      </c>
      <c r="E11" s="208">
        <v>1</v>
      </c>
      <c r="F11" s="88">
        <v>3.0705</v>
      </c>
      <c r="G11" s="177">
        <f t="shared" si="1"/>
        <v>307.05</v>
      </c>
      <c r="H11" s="208">
        <v>37</v>
      </c>
      <c r="I11" s="88">
        <v>5.2086499999999996</v>
      </c>
      <c r="J11" s="177">
        <f t="shared" si="2"/>
        <v>14.077432432432433</v>
      </c>
      <c r="K11" s="208">
        <v>498</v>
      </c>
      <c r="L11" s="88">
        <v>97.840029999999999</v>
      </c>
      <c r="M11" s="177">
        <f t="shared" si="3"/>
        <v>19.646592369477911</v>
      </c>
      <c r="N11" s="69">
        <v>37</v>
      </c>
      <c r="O11" s="88">
        <v>3.0327700000000002</v>
      </c>
      <c r="P11" s="177">
        <f t="shared" si="4"/>
        <v>8.1966756756756762</v>
      </c>
      <c r="Q11" s="219" t="s">
        <v>62</v>
      </c>
      <c r="R11" s="224"/>
      <c r="S11" s="88"/>
      <c r="T11" s="177"/>
      <c r="U11" s="208">
        <v>251</v>
      </c>
      <c r="V11" s="88"/>
      <c r="W11" s="177"/>
      <c r="X11" s="160" t="s">
        <v>62</v>
      </c>
      <c r="Y11" s="208">
        <v>5</v>
      </c>
      <c r="Z11" s="68">
        <v>0.42</v>
      </c>
      <c r="AA11" s="177">
        <f>Z11/Y11*100</f>
        <v>8.3999999999999986</v>
      </c>
      <c r="AB11" s="208"/>
      <c r="AC11" s="88"/>
      <c r="AD11" s="230"/>
      <c r="AE11" s="208">
        <v>572.21442999999999</v>
      </c>
      <c r="AF11" s="88">
        <v>59.330080000000002</v>
      </c>
      <c r="AG11" s="177">
        <f t="shared" si="6"/>
        <v>10.368504688006558</v>
      </c>
      <c r="AH11" s="219" t="s">
        <v>62</v>
      </c>
      <c r="AI11" s="223"/>
      <c r="AJ11" s="236">
        <v>0.3</v>
      </c>
      <c r="AK11" s="241"/>
      <c r="AL11" s="236"/>
      <c r="AM11" s="251">
        <f t="shared" si="7"/>
        <v>1603.21443</v>
      </c>
      <c r="AN11" s="198">
        <f>C11+F11+I11+L11+O11+S11+V11+Z11+AC11+AF11+AJ11+AL11</f>
        <v>232.61042</v>
      </c>
      <c r="AO11" s="246">
        <v>100.54190186352</v>
      </c>
      <c r="AP11" s="57">
        <v>8.4740500000004904</v>
      </c>
      <c r="AQ11" s="154" t="s">
        <v>62</v>
      </c>
      <c r="AR11" s="255">
        <v>1506</v>
      </c>
      <c r="AS11" s="58">
        <v>211</v>
      </c>
      <c r="AT11" s="256"/>
      <c r="AU11" s="59"/>
      <c r="AV11" s="260"/>
      <c r="AW11" s="263"/>
      <c r="AX11" s="97"/>
      <c r="AY11" s="187"/>
      <c r="AZ11" s="219" t="s">
        <v>62</v>
      </c>
      <c r="BA11" s="266">
        <v>25</v>
      </c>
      <c r="BB11" s="267"/>
      <c r="BC11" s="208">
        <v>6.8</v>
      </c>
      <c r="BD11" s="268">
        <v>3.4</v>
      </c>
      <c r="BE11" s="210">
        <v>66</v>
      </c>
      <c r="BF11" s="271">
        <v>14.85</v>
      </c>
      <c r="BG11" s="279"/>
      <c r="BH11" s="280"/>
      <c r="BI11" s="75"/>
      <c r="BJ11" s="279">
        <v>9</v>
      </c>
      <c r="BK11" s="280"/>
      <c r="BL11" s="282">
        <f>AR11+AW11+BA11+BC11+BE11+BG11+BJ11</f>
        <v>1612.8</v>
      </c>
      <c r="BM11" s="283">
        <f t="shared" ref="BM11:BM22" si="11">AS11+AX11+BB11+BD11+BF11+BH11</f>
        <v>229.25</v>
      </c>
      <c r="BN11" s="292">
        <f t="shared" si="8"/>
        <v>3216.0144300000002</v>
      </c>
      <c r="BO11" s="293">
        <f t="shared" si="9"/>
        <v>461.86041999999998</v>
      </c>
      <c r="BP11" s="286">
        <v>100.080230971342</v>
      </c>
      <c r="BQ11" s="193">
        <f t="shared" si="10"/>
        <v>-2754.1540100000002</v>
      </c>
      <c r="BR11" s="86"/>
      <c r="BS11" s="86"/>
      <c r="BT11" s="86"/>
      <c r="BU11" s="86"/>
      <c r="BV11" s="86"/>
      <c r="BW11" s="86"/>
      <c r="BX11" s="86"/>
      <c r="BY11" s="86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</row>
    <row r="12" spans="1:1001">
      <c r="A12" s="175" t="s">
        <v>63</v>
      </c>
      <c r="B12" s="199">
        <v>991.2</v>
      </c>
      <c r="C12" s="200">
        <v>130.05153000000001</v>
      </c>
      <c r="D12" s="52">
        <f t="shared" si="0"/>
        <v>13.120614406779662</v>
      </c>
      <c r="E12" s="208">
        <v>99</v>
      </c>
      <c r="F12" s="88">
        <v>7.7543100000000003</v>
      </c>
      <c r="G12" s="177">
        <f t="shared" si="1"/>
        <v>7.8326363636363636</v>
      </c>
      <c r="H12" s="208">
        <v>122</v>
      </c>
      <c r="I12" s="88">
        <v>10.830220000000001</v>
      </c>
      <c r="J12" s="177">
        <f t="shared" si="2"/>
        <v>8.8772295081967219</v>
      </c>
      <c r="K12" s="208">
        <v>494</v>
      </c>
      <c r="L12" s="88">
        <v>61.771720000000002</v>
      </c>
      <c r="M12" s="177">
        <f t="shared" si="3"/>
        <v>12.504396761133604</v>
      </c>
      <c r="N12" s="69">
        <v>108</v>
      </c>
      <c r="O12" s="88">
        <v>117.74578</v>
      </c>
      <c r="P12" s="177">
        <f t="shared" si="4"/>
        <v>109.02387037037036</v>
      </c>
      <c r="Q12" s="219" t="s">
        <v>63</v>
      </c>
      <c r="R12" s="224"/>
      <c r="S12" s="88"/>
      <c r="T12" s="177"/>
      <c r="U12" s="208">
        <v>16.43928</v>
      </c>
      <c r="V12" s="88"/>
      <c r="W12" s="177"/>
      <c r="X12" s="160" t="s">
        <v>63</v>
      </c>
      <c r="Y12" s="208"/>
      <c r="Z12" s="68">
        <v>2.86</v>
      </c>
      <c r="AA12" s="230"/>
      <c r="AB12" s="208"/>
      <c r="AC12" s="88"/>
      <c r="AD12" s="230"/>
      <c r="AE12" s="208">
        <v>1554.6003000000001</v>
      </c>
      <c r="AF12" s="88">
        <v>161.18880999999999</v>
      </c>
      <c r="AG12" s="177">
        <f t="shared" si="6"/>
        <v>10.368505010580533</v>
      </c>
      <c r="AH12" s="219" t="s">
        <v>63</v>
      </c>
      <c r="AI12" s="224"/>
      <c r="AJ12" s="236"/>
      <c r="AK12" s="241"/>
      <c r="AL12" s="236"/>
      <c r="AM12" s="251">
        <f t="shared" si="7"/>
        <v>3385.2395800000004</v>
      </c>
      <c r="AN12" s="198">
        <f t="shared" si="7"/>
        <v>492.20236999999997</v>
      </c>
      <c r="AO12" s="246">
        <v>61.018581512025101</v>
      </c>
      <c r="AP12" s="95">
        <v>-1997.0582199999999</v>
      </c>
      <c r="AQ12" s="154" t="s">
        <v>63</v>
      </c>
      <c r="AR12" s="255">
        <v>5046</v>
      </c>
      <c r="AS12" s="58">
        <v>742</v>
      </c>
      <c r="AT12" s="256"/>
      <c r="AU12" s="59"/>
      <c r="AV12" s="260"/>
      <c r="AW12" s="263">
        <v>50</v>
      </c>
      <c r="AX12" s="97"/>
      <c r="AY12" s="187">
        <f t="shared" ref="AY12:AY23" si="12">AX12/AW12*100</f>
        <v>0</v>
      </c>
      <c r="AZ12" s="219" t="s">
        <v>63</v>
      </c>
      <c r="BA12" s="266">
        <v>67</v>
      </c>
      <c r="BB12" s="267"/>
      <c r="BC12" s="208">
        <v>16.3</v>
      </c>
      <c r="BD12" s="268">
        <v>8.15</v>
      </c>
      <c r="BE12" s="208">
        <v>165.2</v>
      </c>
      <c r="BF12" s="271">
        <v>37.17</v>
      </c>
      <c r="BG12" s="279"/>
      <c r="BH12" s="280"/>
      <c r="BI12" s="75"/>
      <c r="BJ12" s="279"/>
      <c r="BK12" s="280"/>
      <c r="BL12" s="282">
        <f t="shared" ref="BL12:BL22" si="13">AR12+AW12+BA12+BC12+BE12+BG12+BJ12</f>
        <v>5344.5</v>
      </c>
      <c r="BM12" s="283">
        <f t="shared" si="11"/>
        <v>787.31999999999994</v>
      </c>
      <c r="BN12" s="292">
        <f t="shared" si="8"/>
        <v>8729.7395800000013</v>
      </c>
      <c r="BO12" s="293">
        <f t="shared" si="9"/>
        <v>1279.5223699999999</v>
      </c>
      <c r="BP12" s="286">
        <v>81.962919043173599</v>
      </c>
      <c r="BQ12" s="193">
        <f t="shared" si="10"/>
        <v>-7450.2172100000016</v>
      </c>
      <c r="BR12" s="86"/>
      <c r="BS12" s="86"/>
      <c r="BT12" s="86"/>
      <c r="BU12" s="86"/>
      <c r="BV12" s="86"/>
      <c r="BW12" s="86"/>
      <c r="BX12" s="86"/>
      <c r="BY12" s="86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</row>
    <row r="13" spans="1:1001">
      <c r="A13" s="175" t="s">
        <v>64</v>
      </c>
      <c r="B13" s="199">
        <v>55</v>
      </c>
      <c r="C13" s="200">
        <v>4.6074000000000002</v>
      </c>
      <c r="D13" s="52">
        <f t="shared" si="0"/>
        <v>8.3770909090909083</v>
      </c>
      <c r="E13" s="208">
        <v>20</v>
      </c>
      <c r="F13" s="88"/>
      <c r="G13" s="177">
        <f t="shared" si="1"/>
        <v>0</v>
      </c>
      <c r="H13" s="208">
        <v>20</v>
      </c>
      <c r="I13" s="88">
        <v>1.6590499999999999</v>
      </c>
      <c r="J13" s="177">
        <f t="shared" si="2"/>
        <v>8.2952499999999993</v>
      </c>
      <c r="K13" s="208">
        <v>391</v>
      </c>
      <c r="L13" s="88">
        <v>24.330110000000001</v>
      </c>
      <c r="M13" s="177">
        <f t="shared" si="3"/>
        <v>6.2225345268542203</v>
      </c>
      <c r="N13" s="69">
        <v>2</v>
      </c>
      <c r="O13" s="88">
        <v>0.26114999999999999</v>
      </c>
      <c r="P13" s="177">
        <f t="shared" si="4"/>
        <v>13.057499999999999</v>
      </c>
      <c r="Q13" s="219" t="s">
        <v>64</v>
      </c>
      <c r="R13" s="224"/>
      <c r="S13" s="88"/>
      <c r="T13" s="177"/>
      <c r="U13" s="208"/>
      <c r="V13" s="88"/>
      <c r="W13" s="227"/>
      <c r="X13" s="160" t="s">
        <v>65</v>
      </c>
      <c r="Y13" s="231">
        <v>15</v>
      </c>
      <c r="Z13" s="68">
        <v>4.0999999999999996</v>
      </c>
      <c r="AA13" s="177">
        <f>Z13/Y13*100</f>
        <v>27.333333333333332</v>
      </c>
      <c r="AB13" s="208"/>
      <c r="AC13" s="88"/>
      <c r="AD13" s="177" t="e">
        <f>AC13/AB13*100</f>
        <v>#DIV/0!</v>
      </c>
      <c r="AE13" s="208">
        <v>754.51284999999996</v>
      </c>
      <c r="AF13" s="88">
        <v>78.231719999999996</v>
      </c>
      <c r="AG13" s="177">
        <f t="shared" si="6"/>
        <v>10.368507309053781</v>
      </c>
      <c r="AH13" s="219" t="s">
        <v>64</v>
      </c>
      <c r="AI13" s="224"/>
      <c r="AJ13" s="236"/>
      <c r="AK13" s="241"/>
      <c r="AL13" s="236"/>
      <c r="AM13" s="251">
        <f t="shared" si="7"/>
        <v>1257.5128500000001</v>
      </c>
      <c r="AN13" s="198">
        <f t="shared" si="7"/>
        <v>113.18942999999999</v>
      </c>
      <c r="AO13" s="246">
        <v>71.878163893580606</v>
      </c>
      <c r="AP13" s="57">
        <v>-469.52780000000001</v>
      </c>
      <c r="AQ13" s="154" t="s">
        <v>65</v>
      </c>
      <c r="AR13" s="255">
        <v>1802</v>
      </c>
      <c r="AS13" s="58">
        <v>256</v>
      </c>
      <c r="AT13" s="256"/>
      <c r="AU13" s="59"/>
      <c r="AV13" s="260"/>
      <c r="AW13" s="263">
        <v>24</v>
      </c>
      <c r="AX13" s="97"/>
      <c r="AY13" s="187">
        <f t="shared" si="12"/>
        <v>0</v>
      </c>
      <c r="AZ13" s="219" t="s">
        <v>64</v>
      </c>
      <c r="BA13" s="266">
        <v>23</v>
      </c>
      <c r="BB13" s="267"/>
      <c r="BC13" s="208">
        <v>7.3</v>
      </c>
      <c r="BD13" s="268">
        <v>3.65</v>
      </c>
      <c r="BE13" s="208">
        <v>66</v>
      </c>
      <c r="BF13" s="271">
        <v>14.85</v>
      </c>
      <c r="BG13" s="279"/>
      <c r="BH13" s="280"/>
      <c r="BI13" s="75"/>
      <c r="BJ13" s="279">
        <v>9</v>
      </c>
      <c r="BK13" s="280"/>
      <c r="BL13" s="282">
        <f t="shared" si="13"/>
        <v>1931.3</v>
      </c>
      <c r="BM13" s="283">
        <f t="shared" si="11"/>
        <v>274.5</v>
      </c>
      <c r="BN13" s="292">
        <f t="shared" si="8"/>
        <v>3188.8128500000003</v>
      </c>
      <c r="BO13" s="293">
        <f t="shared" si="9"/>
        <v>387.68943000000002</v>
      </c>
      <c r="BP13" s="286">
        <v>87.266075796941905</v>
      </c>
      <c r="BQ13" s="193">
        <f t="shared" si="10"/>
        <v>-2801.1234200000004</v>
      </c>
      <c r="BR13" s="86"/>
      <c r="BS13" s="86"/>
      <c r="BT13" s="86"/>
      <c r="BU13" s="86"/>
      <c r="BV13" s="86"/>
      <c r="BW13" s="86"/>
      <c r="BX13" s="86"/>
      <c r="BY13" s="86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</row>
    <row r="14" spans="1:1001">
      <c r="A14" s="175" t="s">
        <v>66</v>
      </c>
      <c r="B14" s="199">
        <v>304.3</v>
      </c>
      <c r="C14" s="200">
        <v>34.476059999999997</v>
      </c>
      <c r="D14" s="52">
        <f t="shared" si="0"/>
        <v>11.329628655931645</v>
      </c>
      <c r="E14" s="208">
        <v>1</v>
      </c>
      <c r="F14" s="88"/>
      <c r="G14" s="177">
        <f t="shared" si="1"/>
        <v>0</v>
      </c>
      <c r="H14" s="208">
        <v>32</v>
      </c>
      <c r="I14" s="88">
        <v>1.09233</v>
      </c>
      <c r="J14" s="177">
        <f t="shared" si="2"/>
        <v>3.4135312500000001</v>
      </c>
      <c r="K14" s="208">
        <v>602</v>
      </c>
      <c r="L14" s="88">
        <v>134.29444000000001</v>
      </c>
      <c r="M14" s="177">
        <f t="shared" si="3"/>
        <v>22.308046511627907</v>
      </c>
      <c r="N14" s="69">
        <v>2</v>
      </c>
      <c r="O14" s="88">
        <v>10.42163</v>
      </c>
      <c r="P14" s="177">
        <f t="shared" si="4"/>
        <v>521.08150000000001</v>
      </c>
      <c r="Q14" s="219" t="s">
        <v>66</v>
      </c>
      <c r="R14" s="224"/>
      <c r="S14" s="88"/>
      <c r="T14" s="177"/>
      <c r="U14" s="208"/>
      <c r="V14" s="88"/>
      <c r="W14" s="227"/>
      <c r="X14" s="160" t="s">
        <v>66</v>
      </c>
      <c r="Y14" s="207"/>
      <c r="Z14" s="68"/>
      <c r="AA14" s="177" t="e">
        <f>Z14/Y14*100</f>
        <v>#DIV/0!</v>
      </c>
      <c r="AB14" s="208"/>
      <c r="AC14" s="88"/>
      <c r="AD14" s="230"/>
      <c r="AE14" s="208">
        <v>673.49134000000004</v>
      </c>
      <c r="AF14" s="88">
        <v>69.830979999999997</v>
      </c>
      <c r="AG14" s="177">
        <f t="shared" si="6"/>
        <v>10.368504515588871</v>
      </c>
      <c r="AH14" s="219" t="s">
        <v>66</v>
      </c>
      <c r="AI14" s="224"/>
      <c r="AJ14" s="236"/>
      <c r="AK14" s="241"/>
      <c r="AL14" s="236"/>
      <c r="AM14" s="251">
        <f t="shared" si="7"/>
        <v>1614.79134</v>
      </c>
      <c r="AN14" s="198">
        <f t="shared" si="7"/>
        <v>250.11543999999998</v>
      </c>
      <c r="AO14" s="246">
        <v>157.71825815144999</v>
      </c>
      <c r="AP14" s="95">
        <v>1401.1182200000001</v>
      </c>
      <c r="AQ14" s="154" t="s">
        <v>66</v>
      </c>
      <c r="AR14" s="255">
        <v>1692</v>
      </c>
      <c r="AS14" s="58">
        <v>201</v>
      </c>
      <c r="AT14" s="256"/>
      <c r="AU14" s="59"/>
      <c r="AV14" s="260"/>
      <c r="AW14" s="263">
        <v>17</v>
      </c>
      <c r="AX14" s="97"/>
      <c r="AY14" s="187">
        <f t="shared" si="12"/>
        <v>0</v>
      </c>
      <c r="AZ14" s="219" t="s">
        <v>66</v>
      </c>
      <c r="BA14" s="266">
        <v>22</v>
      </c>
      <c r="BB14" s="267"/>
      <c r="BC14" s="208">
        <v>4.5999999999999996</v>
      </c>
      <c r="BD14" s="268">
        <v>2.2999999999999998</v>
      </c>
      <c r="BE14" s="208">
        <v>66</v>
      </c>
      <c r="BF14" s="271">
        <v>14.85</v>
      </c>
      <c r="BG14" s="279"/>
      <c r="BH14" s="280"/>
      <c r="BI14" s="75"/>
      <c r="BJ14" s="279"/>
      <c r="BK14" s="280"/>
      <c r="BL14" s="282">
        <f t="shared" si="13"/>
        <v>1801.6</v>
      </c>
      <c r="BM14" s="283">
        <f t="shared" si="11"/>
        <v>218.15</v>
      </c>
      <c r="BN14" s="292">
        <f t="shared" si="8"/>
        <v>3416.3913400000001</v>
      </c>
      <c r="BO14" s="293">
        <f t="shared" si="9"/>
        <v>468.26544000000001</v>
      </c>
      <c r="BP14" s="286">
        <v>131.97284613961</v>
      </c>
      <c r="BQ14" s="193">
        <f t="shared" si="10"/>
        <v>-2948.1259</v>
      </c>
      <c r="BR14" s="86"/>
      <c r="BS14" s="86"/>
      <c r="BT14" s="86"/>
      <c r="BU14" s="86"/>
      <c r="BV14" s="86"/>
      <c r="BW14" s="86"/>
      <c r="BX14" s="86"/>
      <c r="BY14" s="86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</row>
    <row r="15" spans="1:1001">
      <c r="A15" s="175" t="s">
        <v>67</v>
      </c>
      <c r="B15" s="199">
        <v>122</v>
      </c>
      <c r="C15" s="200">
        <v>8.9624000000000006</v>
      </c>
      <c r="D15" s="52">
        <f t="shared" si="0"/>
        <v>7.3462295081967222</v>
      </c>
      <c r="E15" s="209">
        <v>46</v>
      </c>
      <c r="F15" s="88">
        <v>3.3572000000000002</v>
      </c>
      <c r="G15" s="177">
        <f t="shared" si="1"/>
        <v>7.298260869565218</v>
      </c>
      <c r="H15" s="208">
        <v>44</v>
      </c>
      <c r="I15" s="48">
        <v>-0.34010000000000001</v>
      </c>
      <c r="J15" s="177">
        <f t="shared" si="2"/>
        <v>-0.77295454545454556</v>
      </c>
      <c r="K15" s="208">
        <v>951</v>
      </c>
      <c r="L15" s="88">
        <v>20.136240000000001</v>
      </c>
      <c r="M15" s="177">
        <f t="shared" si="3"/>
        <v>2.1173753943217668</v>
      </c>
      <c r="N15" s="69">
        <v>5</v>
      </c>
      <c r="O15" s="88">
        <v>1.9137</v>
      </c>
      <c r="P15" s="177">
        <f t="shared" si="4"/>
        <v>38.273999999999994</v>
      </c>
      <c r="Q15" s="219" t="s">
        <v>67</v>
      </c>
      <c r="R15" s="224"/>
      <c r="S15" s="88"/>
      <c r="T15" s="177"/>
      <c r="U15" s="208"/>
      <c r="V15" s="88"/>
      <c r="W15" s="227"/>
      <c r="X15" s="160" t="s">
        <v>67</v>
      </c>
      <c r="Y15" s="208">
        <v>5</v>
      </c>
      <c r="Z15" s="68"/>
      <c r="AA15" s="177">
        <f>Z15/Y15*100</f>
        <v>0</v>
      </c>
      <c r="AB15" s="208"/>
      <c r="AC15" s="88"/>
      <c r="AD15" s="230"/>
      <c r="AE15" s="208">
        <v>339.27760000000001</v>
      </c>
      <c r="AF15" s="88">
        <v>35.177999999999997</v>
      </c>
      <c r="AG15" s="177">
        <f t="shared" si="6"/>
        <v>10.368500602456512</v>
      </c>
      <c r="AH15" s="219" t="s">
        <v>67</v>
      </c>
      <c r="AI15" s="224"/>
      <c r="AJ15" s="236"/>
      <c r="AK15" s="241"/>
      <c r="AL15" s="236"/>
      <c r="AM15" s="251">
        <f t="shared" si="7"/>
        <v>1512.2775999999999</v>
      </c>
      <c r="AN15" s="198">
        <f t="shared" si="7"/>
        <v>69.207439999999991</v>
      </c>
      <c r="AO15" s="246">
        <v>74.4539693743302</v>
      </c>
      <c r="AP15" s="57">
        <v>-689.11464999999998</v>
      </c>
      <c r="AQ15" s="154" t="s">
        <v>67</v>
      </c>
      <c r="AR15" s="255">
        <v>1387</v>
      </c>
      <c r="AS15" s="58">
        <v>193</v>
      </c>
      <c r="AT15" s="256"/>
      <c r="AU15" s="59"/>
      <c r="AV15" s="260"/>
      <c r="AW15" s="263"/>
      <c r="AX15" s="97"/>
      <c r="AY15" s="187"/>
      <c r="AZ15" s="219" t="s">
        <v>67</v>
      </c>
      <c r="BA15" s="266">
        <v>23</v>
      </c>
      <c r="BB15" s="267"/>
      <c r="BC15" s="208">
        <v>4.7</v>
      </c>
      <c r="BD15" s="268">
        <v>2.35</v>
      </c>
      <c r="BE15" s="208">
        <v>66</v>
      </c>
      <c r="BF15" s="271">
        <v>14.85</v>
      </c>
      <c r="BG15" s="279"/>
      <c r="BH15" s="280"/>
      <c r="BI15" s="75"/>
      <c r="BJ15" s="279"/>
      <c r="BK15" s="280"/>
      <c r="BL15" s="282">
        <f t="shared" si="13"/>
        <v>1480.7</v>
      </c>
      <c r="BM15" s="283">
        <f t="shared" si="11"/>
        <v>210.2</v>
      </c>
      <c r="BN15" s="292">
        <f t="shared" si="8"/>
        <v>2992.9776000000002</v>
      </c>
      <c r="BO15" s="293">
        <f t="shared" si="9"/>
        <v>279.40743999999995</v>
      </c>
      <c r="BP15" s="286">
        <v>83.943611843961605</v>
      </c>
      <c r="BQ15" s="193">
        <f t="shared" si="10"/>
        <v>-2713.5701600000002</v>
      </c>
      <c r="BR15" s="86"/>
      <c r="BS15" s="86"/>
      <c r="BT15" s="86"/>
      <c r="BU15" s="86"/>
      <c r="BV15" s="86"/>
      <c r="BW15" s="86"/>
      <c r="BX15" s="86"/>
      <c r="BY15" s="86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</row>
    <row r="16" spans="1:1001">
      <c r="A16" s="175" t="s">
        <v>68</v>
      </c>
      <c r="B16" s="199">
        <v>104</v>
      </c>
      <c r="C16" s="200">
        <v>4.2111099999999997</v>
      </c>
      <c r="D16" s="52">
        <f t="shared" si="0"/>
        <v>4.0491442307692305</v>
      </c>
      <c r="E16" s="207">
        <v>20</v>
      </c>
      <c r="F16" s="48"/>
      <c r="G16" s="177">
        <f t="shared" si="1"/>
        <v>0</v>
      </c>
      <c r="H16" s="208">
        <v>27</v>
      </c>
      <c r="I16" s="88">
        <v>1.56301</v>
      </c>
      <c r="J16" s="177">
        <f t="shared" si="2"/>
        <v>5.788925925925926</v>
      </c>
      <c r="K16" s="208">
        <v>260</v>
      </c>
      <c r="L16" s="88">
        <v>34.497340000000001</v>
      </c>
      <c r="M16" s="177">
        <f t="shared" si="3"/>
        <v>13.268207692307692</v>
      </c>
      <c r="N16" s="69">
        <v>3</v>
      </c>
      <c r="O16" s="88">
        <v>17.575949999999999</v>
      </c>
      <c r="P16" s="177">
        <f t="shared" si="4"/>
        <v>585.86500000000001</v>
      </c>
      <c r="Q16" s="219" t="s">
        <v>68</v>
      </c>
      <c r="R16" s="224">
        <v>33</v>
      </c>
      <c r="S16" s="88"/>
      <c r="T16" s="177">
        <f t="shared" si="5"/>
        <v>0</v>
      </c>
      <c r="U16" s="208"/>
      <c r="V16" s="88"/>
      <c r="W16" s="227"/>
      <c r="X16" s="160" t="s">
        <v>69</v>
      </c>
      <c r="Y16" s="208"/>
      <c r="Z16" s="68">
        <v>0.7</v>
      </c>
      <c r="AA16" s="177" t="e">
        <f>Z16/Y16*100</f>
        <v>#DIV/0!</v>
      </c>
      <c r="AB16" s="208"/>
      <c r="AC16" s="88"/>
      <c r="AD16" s="230"/>
      <c r="AE16" s="208">
        <v>321.5</v>
      </c>
      <c r="AF16" s="88">
        <v>42.528640000000003</v>
      </c>
      <c r="AG16" s="177">
        <f t="shared" si="6"/>
        <v>13.228192846034215</v>
      </c>
      <c r="AH16" s="219" t="s">
        <v>68</v>
      </c>
      <c r="AI16" s="224"/>
      <c r="AJ16" s="236"/>
      <c r="AK16" s="242"/>
      <c r="AL16" s="200"/>
      <c r="AM16" s="251">
        <f t="shared" si="7"/>
        <v>768.5</v>
      </c>
      <c r="AN16" s="198">
        <f t="shared" si="7"/>
        <v>101.07605000000001</v>
      </c>
      <c r="AO16" s="246">
        <v>91.233401360331598</v>
      </c>
      <c r="AP16" s="95">
        <v>-84.151720000000097</v>
      </c>
      <c r="AQ16" s="154" t="s">
        <v>69</v>
      </c>
      <c r="AR16" s="255">
        <v>1955</v>
      </c>
      <c r="AS16" s="58">
        <v>280</v>
      </c>
      <c r="AT16" s="256"/>
      <c r="AU16" s="59"/>
      <c r="AV16" s="260"/>
      <c r="AW16" s="263">
        <v>22</v>
      </c>
      <c r="AX16" s="97"/>
      <c r="AY16" s="187">
        <f t="shared" si="12"/>
        <v>0</v>
      </c>
      <c r="AZ16" s="219" t="s">
        <v>68</v>
      </c>
      <c r="BA16" s="266">
        <v>21</v>
      </c>
      <c r="BB16" s="267"/>
      <c r="BC16" s="208">
        <v>3.7</v>
      </c>
      <c r="BD16" s="268">
        <v>1.85</v>
      </c>
      <c r="BE16" s="208">
        <v>66</v>
      </c>
      <c r="BF16" s="271">
        <v>14.85</v>
      </c>
      <c r="BG16" s="279"/>
      <c r="BH16" s="280"/>
      <c r="BI16" s="75"/>
      <c r="BJ16" s="279"/>
      <c r="BK16" s="280"/>
      <c r="BL16" s="282">
        <f t="shared" si="13"/>
        <v>2067.6999999999998</v>
      </c>
      <c r="BM16" s="283">
        <f t="shared" si="11"/>
        <v>296.70000000000005</v>
      </c>
      <c r="BN16" s="292">
        <f t="shared" si="8"/>
        <v>2836.2</v>
      </c>
      <c r="BO16" s="293">
        <f t="shared" si="9"/>
        <v>397.77605000000005</v>
      </c>
      <c r="BP16" s="286">
        <v>97.220434065848806</v>
      </c>
      <c r="BQ16" s="193">
        <f t="shared" si="10"/>
        <v>-2438.4239499999999</v>
      </c>
      <c r="BR16" s="86"/>
      <c r="BS16" s="86"/>
      <c r="BT16" s="86"/>
      <c r="BU16" s="86"/>
      <c r="BV16" s="86"/>
      <c r="BW16" s="86"/>
      <c r="BX16" s="86"/>
      <c r="BY16" s="86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</row>
    <row r="17" spans="1:1001">
      <c r="A17" s="175" t="s">
        <v>70</v>
      </c>
      <c r="B17" s="199">
        <v>36</v>
      </c>
      <c r="C17" s="200">
        <v>2.5015000000000001</v>
      </c>
      <c r="D17" s="52">
        <f t="shared" si="0"/>
        <v>6.9486111111111111</v>
      </c>
      <c r="E17" s="208"/>
      <c r="F17" s="88"/>
      <c r="G17" s="177"/>
      <c r="H17" s="208">
        <v>24</v>
      </c>
      <c r="I17" s="88">
        <v>2.9725299999999999</v>
      </c>
      <c r="J17" s="177">
        <f t="shared" si="2"/>
        <v>12.385541666666667</v>
      </c>
      <c r="K17" s="208">
        <v>356</v>
      </c>
      <c r="L17" s="88">
        <v>48.305320000000002</v>
      </c>
      <c r="M17" s="177">
        <f t="shared" si="3"/>
        <v>13.56891011235955</v>
      </c>
      <c r="N17" s="69">
        <v>3</v>
      </c>
      <c r="O17" s="88">
        <v>0.60782000000000003</v>
      </c>
      <c r="P17" s="177">
        <f t="shared" si="4"/>
        <v>20.260666666666669</v>
      </c>
      <c r="Q17" s="219" t="s">
        <v>70</v>
      </c>
      <c r="R17" s="224">
        <v>131.4</v>
      </c>
      <c r="S17" s="88"/>
      <c r="T17" s="177">
        <f t="shared" si="5"/>
        <v>0</v>
      </c>
      <c r="U17" s="208"/>
      <c r="V17" s="88"/>
      <c r="W17" s="227"/>
      <c r="X17" s="160" t="s">
        <v>70</v>
      </c>
      <c r="Y17" s="208">
        <v>0.6</v>
      </c>
      <c r="Z17" s="68"/>
      <c r="AA17" s="177">
        <f>Z17/Y17*100</f>
        <v>0</v>
      </c>
      <c r="AB17" s="208"/>
      <c r="AC17" s="88"/>
      <c r="AD17" s="230"/>
      <c r="AE17" s="208">
        <v>921.61972000000003</v>
      </c>
      <c r="AF17" s="88">
        <v>95.558179999999993</v>
      </c>
      <c r="AG17" s="177">
        <f t="shared" si="6"/>
        <v>10.368504267682118</v>
      </c>
      <c r="AH17" s="219" t="s">
        <v>70</v>
      </c>
      <c r="AI17" s="224"/>
      <c r="AJ17" s="236">
        <v>1</v>
      </c>
      <c r="AK17" s="242"/>
      <c r="AL17" s="200"/>
      <c r="AM17" s="251">
        <f t="shared" si="7"/>
        <v>1472.6197200000001</v>
      </c>
      <c r="AN17" s="198">
        <f t="shared" si="7"/>
        <v>150.94534999999999</v>
      </c>
      <c r="AO17" s="246">
        <v>88.982982745378294</v>
      </c>
      <c r="AP17" s="57">
        <v>-179.15575999999999</v>
      </c>
      <c r="AQ17" s="154" t="s">
        <v>70</v>
      </c>
      <c r="AR17" s="255">
        <v>1468</v>
      </c>
      <c r="AS17" s="58">
        <v>205</v>
      </c>
      <c r="AT17" s="256"/>
      <c r="AU17" s="59"/>
      <c r="AV17" s="260"/>
      <c r="AW17" s="263"/>
      <c r="AX17" s="97"/>
      <c r="AY17" s="187"/>
      <c r="AZ17" s="219" t="s">
        <v>70</v>
      </c>
      <c r="BA17" s="266">
        <v>23</v>
      </c>
      <c r="BB17" s="267"/>
      <c r="BC17" s="208">
        <v>6</v>
      </c>
      <c r="BD17" s="268">
        <v>3</v>
      </c>
      <c r="BE17" s="208">
        <v>66</v>
      </c>
      <c r="BF17" s="271">
        <v>14.85</v>
      </c>
      <c r="BG17" s="279"/>
      <c r="BH17" s="280"/>
      <c r="BI17" s="75"/>
      <c r="BJ17" s="279">
        <v>9</v>
      </c>
      <c r="BK17" s="280"/>
      <c r="BL17" s="282">
        <f t="shared" si="13"/>
        <v>1572</v>
      </c>
      <c r="BM17" s="283">
        <f t="shared" si="11"/>
        <v>222.85</v>
      </c>
      <c r="BN17" s="292">
        <f t="shared" si="8"/>
        <v>3044.6197200000001</v>
      </c>
      <c r="BO17" s="293">
        <f t="shared" si="9"/>
        <v>373.79534999999998</v>
      </c>
      <c r="BP17" s="286">
        <v>94.744428437199005</v>
      </c>
      <c r="BQ17" s="193">
        <f t="shared" si="10"/>
        <v>-2670.8243700000003</v>
      </c>
      <c r="BR17" s="86"/>
      <c r="BS17" s="86"/>
      <c r="BT17" s="86"/>
      <c r="BU17" s="86"/>
      <c r="BV17" s="86"/>
      <c r="BW17" s="86"/>
      <c r="BX17" s="86"/>
      <c r="BY17" s="86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</row>
    <row r="18" spans="1:1001">
      <c r="A18" s="175" t="s">
        <v>71</v>
      </c>
      <c r="B18" s="199">
        <v>61</v>
      </c>
      <c r="C18" s="200">
        <v>6.8631500000000001</v>
      </c>
      <c r="D18" s="52">
        <f t="shared" si="0"/>
        <v>11.251065573770493</v>
      </c>
      <c r="E18" s="208">
        <v>4</v>
      </c>
      <c r="F18" s="88"/>
      <c r="G18" s="177">
        <f t="shared" ref="G18:G23" si="14">F18/E18*100</f>
        <v>0</v>
      </c>
      <c r="H18" s="208">
        <v>19</v>
      </c>
      <c r="I18" s="88">
        <v>0.13086</v>
      </c>
      <c r="J18" s="177">
        <f t="shared" si="2"/>
        <v>0.6887368421052632</v>
      </c>
      <c r="K18" s="208">
        <v>286</v>
      </c>
      <c r="L18" s="88">
        <v>9.4199000000000002</v>
      </c>
      <c r="M18" s="177">
        <f t="shared" si="3"/>
        <v>3.2936713286713286</v>
      </c>
      <c r="N18" s="69">
        <v>5</v>
      </c>
      <c r="O18" s="88"/>
      <c r="P18" s="177">
        <f t="shared" si="4"/>
        <v>0</v>
      </c>
      <c r="Q18" s="219" t="s">
        <v>71</v>
      </c>
      <c r="R18" s="224"/>
      <c r="S18" s="88"/>
      <c r="T18" s="177"/>
      <c r="U18" s="208">
        <v>68.8</v>
      </c>
      <c r="V18" s="88"/>
      <c r="W18" s="227"/>
      <c r="X18" s="160" t="s">
        <v>71</v>
      </c>
      <c r="Y18" s="208"/>
      <c r="Z18" s="68"/>
      <c r="AA18" s="230"/>
      <c r="AB18" s="208"/>
      <c r="AC18" s="88">
        <v>3.2542399999999998</v>
      </c>
      <c r="AD18" s="230"/>
      <c r="AE18" s="208">
        <v>238.00068999999999</v>
      </c>
      <c r="AF18" s="88">
        <v>24.677140000000001</v>
      </c>
      <c r="AG18" s="177">
        <f t="shared" si="6"/>
        <v>10.368516158503576</v>
      </c>
      <c r="AH18" s="219" t="s">
        <v>71</v>
      </c>
      <c r="AI18" s="224"/>
      <c r="AJ18" s="236"/>
      <c r="AK18" s="242"/>
      <c r="AL18" s="200"/>
      <c r="AM18" s="251">
        <f t="shared" si="7"/>
        <v>681.80069000000003</v>
      </c>
      <c r="AN18" s="198">
        <f t="shared" si="7"/>
        <v>44.345290000000006</v>
      </c>
      <c r="AO18" s="246">
        <v>76.104077990160107</v>
      </c>
      <c r="AP18" s="95">
        <v>-204.57490000000001</v>
      </c>
      <c r="AQ18" s="154" t="s">
        <v>71</v>
      </c>
      <c r="AR18" s="255">
        <v>1756</v>
      </c>
      <c r="AS18" s="58">
        <v>250</v>
      </c>
      <c r="AT18" s="256"/>
      <c r="AU18" s="59"/>
      <c r="AV18" s="260"/>
      <c r="AW18" s="263">
        <v>20</v>
      </c>
      <c r="AX18" s="97"/>
      <c r="AY18" s="187">
        <f t="shared" si="12"/>
        <v>0</v>
      </c>
      <c r="AZ18" s="219" t="s">
        <v>71</v>
      </c>
      <c r="BA18" s="266">
        <v>19</v>
      </c>
      <c r="BB18" s="267"/>
      <c r="BC18" s="208">
        <v>5</v>
      </c>
      <c r="BD18" s="268">
        <v>2.5</v>
      </c>
      <c r="BE18" s="208">
        <v>66</v>
      </c>
      <c r="BF18" s="271">
        <v>14.85</v>
      </c>
      <c r="BG18" s="279"/>
      <c r="BH18" s="280"/>
      <c r="BI18" s="75"/>
      <c r="BJ18" s="279"/>
      <c r="BK18" s="280"/>
      <c r="BL18" s="282">
        <f t="shared" si="13"/>
        <v>1866</v>
      </c>
      <c r="BM18" s="283">
        <f t="shared" si="11"/>
        <v>267.35000000000002</v>
      </c>
      <c r="BN18" s="292">
        <f t="shared" si="8"/>
        <v>2547.80069</v>
      </c>
      <c r="BO18" s="293">
        <f t="shared" si="9"/>
        <v>311.69529</v>
      </c>
      <c r="BP18" s="286">
        <v>93.041925670757706</v>
      </c>
      <c r="BQ18" s="193">
        <f t="shared" si="10"/>
        <v>-2236.1053999999999</v>
      </c>
      <c r="BR18" s="86"/>
      <c r="BS18" s="86"/>
      <c r="BT18" s="86"/>
      <c r="BU18" s="86"/>
      <c r="BV18" s="86"/>
      <c r="BW18" s="86"/>
      <c r="BX18" s="86"/>
      <c r="BY18" s="86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</row>
    <row r="19" spans="1:1001">
      <c r="A19" s="175" t="s">
        <v>72</v>
      </c>
      <c r="B19" s="199">
        <v>115</v>
      </c>
      <c r="C19" s="200">
        <v>33.912869999999998</v>
      </c>
      <c r="D19" s="52">
        <f t="shared" si="0"/>
        <v>29.489452173913044</v>
      </c>
      <c r="E19" s="208">
        <v>59</v>
      </c>
      <c r="F19" s="88"/>
      <c r="G19" s="177">
        <f t="shared" si="14"/>
        <v>0</v>
      </c>
      <c r="H19" s="208">
        <v>53.3</v>
      </c>
      <c r="I19" s="88">
        <v>0.98162000000000005</v>
      </c>
      <c r="J19" s="177">
        <f t="shared" si="2"/>
        <v>1.8416885553470923</v>
      </c>
      <c r="K19" s="199">
        <v>815</v>
      </c>
      <c r="L19" s="88">
        <v>32.370089999999998</v>
      </c>
      <c r="M19" s="177">
        <f t="shared" si="3"/>
        <v>3.9717901840490795</v>
      </c>
      <c r="N19" s="69">
        <v>1</v>
      </c>
      <c r="O19" s="88">
        <v>6.7949700000000002</v>
      </c>
      <c r="P19" s="177">
        <f t="shared" si="4"/>
        <v>679.49700000000007</v>
      </c>
      <c r="Q19" s="219" t="s">
        <v>72</v>
      </c>
      <c r="R19" s="224"/>
      <c r="S19" s="88"/>
      <c r="T19" s="177"/>
      <c r="U19" s="208"/>
      <c r="V19" s="88"/>
      <c r="W19" s="177"/>
      <c r="X19" s="160" t="s">
        <v>72</v>
      </c>
      <c r="Y19" s="208"/>
      <c r="Z19" s="68"/>
      <c r="AA19" s="177" t="e">
        <f>Z19/Y19*100</f>
        <v>#DIV/0!</v>
      </c>
      <c r="AB19" s="208"/>
      <c r="AC19" s="88"/>
      <c r="AD19" s="230"/>
      <c r="AE19" s="208">
        <v>303.83067999999997</v>
      </c>
      <c r="AF19" s="88">
        <v>31.50271</v>
      </c>
      <c r="AG19" s="177">
        <f t="shared" si="6"/>
        <v>10.368508539032332</v>
      </c>
      <c r="AH19" s="219" t="s">
        <v>72</v>
      </c>
      <c r="AI19" s="224"/>
      <c r="AJ19" s="236"/>
      <c r="AK19" s="242"/>
      <c r="AL19" s="200"/>
      <c r="AM19" s="251">
        <f t="shared" si="7"/>
        <v>1347.13068</v>
      </c>
      <c r="AN19" s="198">
        <f t="shared" si="7"/>
        <v>105.56226000000001</v>
      </c>
      <c r="AO19" s="246">
        <v>63.634181550164101</v>
      </c>
      <c r="AP19" s="57">
        <v>-535.82997</v>
      </c>
      <c r="AQ19" s="154" t="s">
        <v>72</v>
      </c>
      <c r="AR19" s="255">
        <v>1246</v>
      </c>
      <c r="AS19" s="58">
        <v>172</v>
      </c>
      <c r="AT19" s="256"/>
      <c r="AU19" s="59"/>
      <c r="AV19" s="260"/>
      <c r="AW19" s="263"/>
      <c r="AX19" s="97"/>
      <c r="AY19" s="187"/>
      <c r="AZ19" s="219" t="s">
        <v>72</v>
      </c>
      <c r="BA19" s="266">
        <v>19</v>
      </c>
      <c r="BB19" s="267"/>
      <c r="BC19" s="208">
        <v>6</v>
      </c>
      <c r="BD19" s="268">
        <v>3</v>
      </c>
      <c r="BE19" s="208">
        <v>66</v>
      </c>
      <c r="BF19" s="271">
        <v>14.85</v>
      </c>
      <c r="BG19" s="279"/>
      <c r="BH19" s="280"/>
      <c r="BI19" s="75"/>
      <c r="BJ19" s="279"/>
      <c r="BK19" s="280"/>
      <c r="BL19" s="282">
        <f t="shared" si="13"/>
        <v>1337</v>
      </c>
      <c r="BM19" s="283">
        <f t="shared" si="11"/>
        <v>189.85</v>
      </c>
      <c r="BN19" s="292">
        <f t="shared" si="8"/>
        <v>2684.1306800000002</v>
      </c>
      <c r="BO19" s="293">
        <f t="shared" si="9"/>
        <v>295.41226</v>
      </c>
      <c r="BP19" s="286">
        <v>82.449895255513596</v>
      </c>
      <c r="BQ19" s="193">
        <f t="shared" si="10"/>
        <v>-2388.7184200000002</v>
      </c>
      <c r="BR19" s="86"/>
      <c r="BS19" s="86"/>
      <c r="BT19" s="86"/>
      <c r="BU19" s="86"/>
      <c r="BV19" s="86"/>
      <c r="BW19" s="86"/>
      <c r="BX19" s="86"/>
      <c r="BY19" s="86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</row>
    <row r="20" spans="1:1001">
      <c r="A20" s="175" t="s">
        <v>73</v>
      </c>
      <c r="B20" s="199">
        <v>171</v>
      </c>
      <c r="C20" s="200">
        <v>14.128270000000001</v>
      </c>
      <c r="D20" s="52">
        <f t="shared" si="0"/>
        <v>8.2621461988304095</v>
      </c>
      <c r="E20" s="208">
        <v>20</v>
      </c>
      <c r="F20" s="88"/>
      <c r="G20" s="177">
        <f t="shared" si="14"/>
        <v>0</v>
      </c>
      <c r="H20" s="208">
        <v>132</v>
      </c>
      <c r="I20" s="88">
        <v>7.9381500000000003</v>
      </c>
      <c r="J20" s="177">
        <f t="shared" si="2"/>
        <v>6.0137499999999999</v>
      </c>
      <c r="K20" s="208">
        <v>574</v>
      </c>
      <c r="L20" s="88">
        <v>60.87847</v>
      </c>
      <c r="M20" s="177">
        <f t="shared" si="3"/>
        <v>10.606005226480836</v>
      </c>
      <c r="N20" s="69">
        <v>19</v>
      </c>
      <c r="O20" s="88">
        <v>5.2688899999999999</v>
      </c>
      <c r="P20" s="177">
        <f t="shared" si="4"/>
        <v>27.731000000000002</v>
      </c>
      <c r="Q20" s="219" t="s">
        <v>73</v>
      </c>
      <c r="R20" s="224">
        <v>107.3</v>
      </c>
      <c r="S20" s="88"/>
      <c r="T20" s="177">
        <f t="shared" si="5"/>
        <v>0</v>
      </c>
      <c r="U20" s="208"/>
      <c r="V20" s="88"/>
      <c r="W20" s="227"/>
      <c r="X20" s="160" t="s">
        <v>73</v>
      </c>
      <c r="Y20" s="208"/>
      <c r="Z20" s="68"/>
      <c r="AA20" s="177" t="e">
        <f>Z20/Y20*100</f>
        <v>#DIV/0!</v>
      </c>
      <c r="AB20" s="208"/>
      <c r="AC20" s="88"/>
      <c r="AD20" s="230"/>
      <c r="AE20" s="208">
        <v>837.4</v>
      </c>
      <c r="AF20" s="88">
        <v>110.78449999999999</v>
      </c>
      <c r="AG20" s="177">
        <f t="shared" si="6"/>
        <v>13.229579651301648</v>
      </c>
      <c r="AH20" s="219" t="s">
        <v>73</v>
      </c>
      <c r="AI20" s="224"/>
      <c r="AJ20" s="236"/>
      <c r="AK20" s="242"/>
      <c r="AL20" s="200"/>
      <c r="AM20" s="251">
        <f t="shared" si="7"/>
        <v>1860.6999999999998</v>
      </c>
      <c r="AN20" s="198">
        <f t="shared" si="7"/>
        <v>198.99827999999999</v>
      </c>
      <c r="AO20" s="246">
        <v>83.775152627712799</v>
      </c>
      <c r="AP20" s="95">
        <v>-479.74732</v>
      </c>
      <c r="AQ20" s="154" t="s">
        <v>73</v>
      </c>
      <c r="AR20" s="255">
        <v>3692</v>
      </c>
      <c r="AS20" s="58">
        <v>541</v>
      </c>
      <c r="AT20" s="256"/>
      <c r="AU20" s="59"/>
      <c r="AV20" s="260"/>
      <c r="AW20" s="263">
        <v>51</v>
      </c>
      <c r="AX20" s="97"/>
      <c r="AY20" s="187">
        <f t="shared" si="12"/>
        <v>0</v>
      </c>
      <c r="AZ20" s="219" t="s">
        <v>73</v>
      </c>
      <c r="BA20" s="266">
        <v>46</v>
      </c>
      <c r="BB20" s="267"/>
      <c r="BC20" s="208">
        <v>11.9</v>
      </c>
      <c r="BD20" s="268">
        <v>5.95</v>
      </c>
      <c r="BE20" s="208">
        <v>165.2</v>
      </c>
      <c r="BF20" s="271">
        <v>37.17</v>
      </c>
      <c r="BG20" s="279"/>
      <c r="BH20" s="280"/>
      <c r="BI20" s="75"/>
      <c r="BJ20" s="279"/>
      <c r="BK20" s="280"/>
      <c r="BL20" s="282">
        <f t="shared" si="13"/>
        <v>3966.1</v>
      </c>
      <c r="BM20" s="283">
        <f t="shared" si="11"/>
        <v>584.12</v>
      </c>
      <c r="BN20" s="292">
        <f t="shared" si="8"/>
        <v>5826.7999999999993</v>
      </c>
      <c r="BO20" s="293">
        <f t="shared" si="9"/>
        <v>783.11828000000003</v>
      </c>
      <c r="BP20" s="286">
        <v>93.205836201602906</v>
      </c>
      <c r="BQ20" s="193">
        <f t="shared" si="10"/>
        <v>-5043.6817199999996</v>
      </c>
      <c r="BR20" s="86"/>
      <c r="BS20" s="86"/>
      <c r="BT20" s="86"/>
      <c r="BU20" s="86"/>
      <c r="BV20" s="86"/>
      <c r="BW20" s="86"/>
      <c r="BX20" s="86"/>
      <c r="BY20" s="86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</row>
    <row r="21" spans="1:1001">
      <c r="A21" s="175" t="s">
        <v>74</v>
      </c>
      <c r="B21" s="199">
        <v>86</v>
      </c>
      <c r="C21" s="200">
        <v>8.1160499999999995</v>
      </c>
      <c r="D21" s="52">
        <f t="shared" si="0"/>
        <v>9.4372674418604632</v>
      </c>
      <c r="E21" s="208">
        <v>0</v>
      </c>
      <c r="F21" s="88"/>
      <c r="G21" s="177"/>
      <c r="H21" s="208">
        <v>50</v>
      </c>
      <c r="I21" s="88">
        <v>0.64071999999999996</v>
      </c>
      <c r="J21" s="177">
        <f t="shared" si="2"/>
        <v>1.2814399999999999</v>
      </c>
      <c r="K21" s="208">
        <v>276</v>
      </c>
      <c r="L21" s="88">
        <v>3.5169299999999999</v>
      </c>
      <c r="M21" s="177">
        <f t="shared" si="3"/>
        <v>1.2742500000000001</v>
      </c>
      <c r="N21" s="69">
        <v>2</v>
      </c>
      <c r="O21" s="88">
        <v>64.350999999999999</v>
      </c>
      <c r="P21" s="177">
        <f t="shared" si="4"/>
        <v>3217.55</v>
      </c>
      <c r="Q21" s="219" t="s">
        <v>74</v>
      </c>
      <c r="R21" s="224"/>
      <c r="S21" s="88"/>
      <c r="T21" s="177"/>
      <c r="U21" s="208"/>
      <c r="V21" s="88"/>
      <c r="W21" s="227"/>
      <c r="X21" s="160" t="s">
        <v>74</v>
      </c>
      <c r="Y21" s="208"/>
      <c r="Z21" s="68"/>
      <c r="AA21" s="177" t="e">
        <f>Z21/Y21*100</f>
        <v>#DIV/0!</v>
      </c>
      <c r="AB21" s="208"/>
      <c r="AC21" s="88"/>
      <c r="AD21" s="230"/>
      <c r="AE21" s="208">
        <v>146.9</v>
      </c>
      <c r="AF21" s="88">
        <v>19.426639999999999</v>
      </c>
      <c r="AG21" s="177">
        <f t="shared" si="6"/>
        <v>13.2243975493533</v>
      </c>
      <c r="AH21" s="219" t="s">
        <v>74</v>
      </c>
      <c r="AI21" s="224"/>
      <c r="AJ21" s="236"/>
      <c r="AK21" s="242"/>
      <c r="AL21" s="200"/>
      <c r="AM21" s="251">
        <f t="shared" si="7"/>
        <v>560.9</v>
      </c>
      <c r="AN21" s="198">
        <f t="shared" si="7"/>
        <v>96.05134000000001</v>
      </c>
      <c r="AO21" s="246">
        <v>60.169679429457098</v>
      </c>
      <c r="AP21" s="57">
        <v>-498.06142999999997</v>
      </c>
      <c r="AQ21" s="154" t="s">
        <v>74</v>
      </c>
      <c r="AR21" s="255">
        <v>799</v>
      </c>
      <c r="AS21" s="58">
        <v>148</v>
      </c>
      <c r="AT21" s="256"/>
      <c r="AU21" s="59"/>
      <c r="AV21" s="260"/>
      <c r="AW21" s="263"/>
      <c r="AX21" s="97"/>
      <c r="AY21" s="187"/>
      <c r="AZ21" s="219" t="s">
        <v>74</v>
      </c>
      <c r="BA21" s="266">
        <v>11</v>
      </c>
      <c r="BB21" s="267"/>
      <c r="BC21" s="208">
        <v>2.6</v>
      </c>
      <c r="BD21" s="268">
        <v>1.3</v>
      </c>
      <c r="BE21" s="208">
        <v>66</v>
      </c>
      <c r="BF21" s="271">
        <v>14.85</v>
      </c>
      <c r="BG21" s="279"/>
      <c r="BH21" s="280"/>
      <c r="BI21" s="75"/>
      <c r="BJ21" s="279"/>
      <c r="BK21" s="280"/>
      <c r="BL21" s="282">
        <f t="shared" si="13"/>
        <v>878.6</v>
      </c>
      <c r="BM21" s="283">
        <f t="shared" si="11"/>
        <v>164.15</v>
      </c>
      <c r="BN21" s="292">
        <f t="shared" si="8"/>
        <v>1439.5</v>
      </c>
      <c r="BO21" s="293">
        <f t="shared" si="9"/>
        <v>260.20134000000002</v>
      </c>
      <c r="BP21" s="286">
        <v>77.929742315826701</v>
      </c>
      <c r="BQ21" s="193">
        <f t="shared" si="10"/>
        <v>-1179.2986599999999</v>
      </c>
      <c r="BR21" s="86"/>
      <c r="BS21" s="86"/>
      <c r="BT21" s="86"/>
      <c r="BU21" s="86"/>
      <c r="BV21" s="86"/>
      <c r="BW21" s="86"/>
      <c r="BX21" s="86"/>
      <c r="BY21" s="86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</row>
    <row r="22" spans="1:1001">
      <c r="A22" s="178" t="s">
        <v>75</v>
      </c>
      <c r="B22" s="201">
        <v>122</v>
      </c>
      <c r="C22" s="202">
        <v>16.328430000000001</v>
      </c>
      <c r="D22" s="52">
        <f t="shared" si="0"/>
        <v>13.383959016393444</v>
      </c>
      <c r="E22" s="210">
        <v>14</v>
      </c>
      <c r="F22" s="109"/>
      <c r="G22" s="177">
        <f t="shared" si="14"/>
        <v>0</v>
      </c>
      <c r="H22" s="210">
        <v>54</v>
      </c>
      <c r="I22" s="109">
        <v>3.60894</v>
      </c>
      <c r="J22" s="177">
        <f t="shared" si="2"/>
        <v>6.6832222222222226</v>
      </c>
      <c r="K22" s="216">
        <v>281</v>
      </c>
      <c r="L22" s="111">
        <v>13.490600000000001</v>
      </c>
      <c r="M22" s="177">
        <f t="shared" si="3"/>
        <v>4.8009252669039144</v>
      </c>
      <c r="N22" s="212">
        <v>1</v>
      </c>
      <c r="O22" s="111">
        <v>3.5148999999999999</v>
      </c>
      <c r="P22" s="177">
        <f t="shared" si="4"/>
        <v>351.49</v>
      </c>
      <c r="Q22" s="220" t="s">
        <v>75</v>
      </c>
      <c r="R22" s="225">
        <v>554.20000000000005</v>
      </c>
      <c r="S22" s="113"/>
      <c r="T22" s="177">
        <f t="shared" si="5"/>
        <v>0</v>
      </c>
      <c r="U22" s="216"/>
      <c r="V22" s="113"/>
      <c r="W22" s="227"/>
      <c r="X22" s="163" t="s">
        <v>75</v>
      </c>
      <c r="Y22" s="232">
        <v>10</v>
      </c>
      <c r="Z22" s="115"/>
      <c r="AA22" s="177">
        <f>Z22/Y22*100</f>
        <v>0</v>
      </c>
      <c r="AB22" s="232"/>
      <c r="AC22" s="116"/>
      <c r="AD22" s="177" t="e">
        <f>AC22/AB22*100</f>
        <v>#DIV/0!</v>
      </c>
      <c r="AE22" s="232">
        <v>230.2</v>
      </c>
      <c r="AF22" s="113">
        <v>30.452639999999999</v>
      </c>
      <c r="AG22" s="177">
        <f t="shared" si="6"/>
        <v>13.228774978279755</v>
      </c>
      <c r="AH22" s="220" t="s">
        <v>75</v>
      </c>
      <c r="AI22" s="237"/>
      <c r="AJ22" s="238"/>
      <c r="AK22" s="243"/>
      <c r="AL22" s="244"/>
      <c r="AM22" s="251">
        <f t="shared" si="7"/>
        <v>1266.4000000000001</v>
      </c>
      <c r="AN22" s="198">
        <f t="shared" si="7"/>
        <v>67.395510000000002</v>
      </c>
      <c r="AO22" s="247">
        <v>99.611577062884507</v>
      </c>
      <c r="AP22" s="56">
        <v>-5.2049799999999804</v>
      </c>
      <c r="AQ22" s="154" t="s">
        <v>75</v>
      </c>
      <c r="AR22" s="257">
        <v>1843</v>
      </c>
      <c r="AS22" s="122">
        <v>262</v>
      </c>
      <c r="AT22" s="256"/>
      <c r="AU22" s="59"/>
      <c r="AV22" s="260"/>
      <c r="AW22" s="264">
        <v>16</v>
      </c>
      <c r="AX22" s="126"/>
      <c r="AY22" s="187">
        <f t="shared" si="12"/>
        <v>0</v>
      </c>
      <c r="AZ22" s="220" t="s">
        <v>75</v>
      </c>
      <c r="BA22" s="266">
        <v>20</v>
      </c>
      <c r="BB22" s="267"/>
      <c r="BC22" s="210">
        <v>4.4000000000000004</v>
      </c>
      <c r="BD22" s="269">
        <v>2.2000000000000002</v>
      </c>
      <c r="BE22" s="210">
        <v>66</v>
      </c>
      <c r="BF22" s="269">
        <v>14.85</v>
      </c>
      <c r="BG22" s="275"/>
      <c r="BH22" s="276"/>
      <c r="BI22" s="101"/>
      <c r="BJ22" s="275"/>
      <c r="BK22" s="276"/>
      <c r="BL22" s="282">
        <f t="shared" si="13"/>
        <v>1949.4</v>
      </c>
      <c r="BM22" s="283">
        <f t="shared" si="11"/>
        <v>279.05</v>
      </c>
      <c r="BN22" s="292">
        <f t="shared" si="8"/>
        <v>3215.8</v>
      </c>
      <c r="BO22" s="293">
        <f t="shared" si="9"/>
        <v>346.44551000000001</v>
      </c>
      <c r="BP22" s="287">
        <v>99.851740763812899</v>
      </c>
      <c r="BQ22" s="193">
        <f t="shared" si="10"/>
        <v>-2869.3544900000002</v>
      </c>
      <c r="BR22" s="86"/>
      <c r="BS22" s="86"/>
      <c r="BT22" s="86"/>
      <c r="BU22" s="86"/>
      <c r="BV22" s="86"/>
      <c r="BW22" s="86"/>
      <c r="BX22" s="86"/>
      <c r="BY22" s="86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</row>
    <row r="23" spans="1:1001" ht="12" thickBot="1">
      <c r="A23" s="179" t="s">
        <v>16</v>
      </c>
      <c r="B23" s="203">
        <f>SUM(B9:B22)</f>
        <v>6567.5</v>
      </c>
      <c r="C23" s="204">
        <f>SUM(C9:C22)</f>
        <v>852.2446799999999</v>
      </c>
      <c r="D23" s="205">
        <f t="shared" si="0"/>
        <v>12.976698591549294</v>
      </c>
      <c r="E23" s="211">
        <f>SUM(E9:E22)</f>
        <v>312</v>
      </c>
      <c r="F23" s="180">
        <f>SUM(F9:F22)</f>
        <v>16.178509999999999</v>
      </c>
      <c r="G23" s="182">
        <f t="shared" si="14"/>
        <v>5.1854198717948723</v>
      </c>
      <c r="H23" s="215">
        <f>SUM(H9:H22)</f>
        <v>1134.3</v>
      </c>
      <c r="I23" s="180">
        <f>SUM(I9:I22)</f>
        <v>58.149019999999993</v>
      </c>
      <c r="J23" s="182">
        <f t="shared" si="2"/>
        <v>5.1264233447941461</v>
      </c>
      <c r="K23" s="211">
        <f>SUM(K9:K22)</f>
        <v>7182</v>
      </c>
      <c r="L23" s="180">
        <f>SUM(L9:L22)</f>
        <v>793.39866000000006</v>
      </c>
      <c r="M23" s="182">
        <f t="shared" si="3"/>
        <v>11.047043441938181</v>
      </c>
      <c r="N23" s="213">
        <f>SUM(N9:N22)</f>
        <v>539</v>
      </c>
      <c r="O23" s="180">
        <f>SUM(O9:O22)</f>
        <v>341.31092999999998</v>
      </c>
      <c r="P23" s="182">
        <f t="shared" si="4"/>
        <v>63.322992578849721</v>
      </c>
      <c r="Q23" s="221" t="s">
        <v>16</v>
      </c>
      <c r="R23" s="211">
        <f>SUM(R9:R22)</f>
        <v>1123.3</v>
      </c>
      <c r="S23" s="180">
        <f>SUM(S9:S22)</f>
        <v>0</v>
      </c>
      <c r="T23" s="182">
        <f t="shared" si="5"/>
        <v>0</v>
      </c>
      <c r="U23" s="203">
        <f>SUM(U9:U22)</f>
        <v>336.23928000000001</v>
      </c>
      <c r="V23" s="180">
        <f>SUM(V9:V22)</f>
        <v>0</v>
      </c>
      <c r="W23" s="182"/>
      <c r="X23" s="228">
        <f>SUM(X9:X22)</f>
        <v>0</v>
      </c>
      <c r="Y23" s="211">
        <f>SUM(Y9:Y22)</f>
        <v>35.6</v>
      </c>
      <c r="Z23" s="180">
        <f>SUM(Z9:Z22)</f>
        <v>8.0799999999999983</v>
      </c>
      <c r="AA23" s="182">
        <f>Z23/Y23*100</f>
        <v>22.696629213483142</v>
      </c>
      <c r="AB23" s="203">
        <f>SUM(AB9:AB22)</f>
        <v>400</v>
      </c>
      <c r="AC23" s="180">
        <f>SUM(AC9:AC22)</f>
        <v>3.2542399999999998</v>
      </c>
      <c r="AD23" s="182">
        <f>AC23/AB23*100</f>
        <v>0.81355999999999995</v>
      </c>
      <c r="AE23" s="203">
        <f>SUM(AE9:AE22)</f>
        <v>8625.3213200000009</v>
      </c>
      <c r="AF23" s="180">
        <f>SUM(AF9:AF22)</f>
        <v>974.48351999999988</v>
      </c>
      <c r="AG23" s="182">
        <f t="shared" si="6"/>
        <v>11.297938753196499</v>
      </c>
      <c r="AH23" s="221" t="s">
        <v>16</v>
      </c>
      <c r="AI23" s="215">
        <f t="shared" ref="AI23:AO23" si="15">SUM(AI9:AI22)</f>
        <v>0</v>
      </c>
      <c r="AJ23" s="239">
        <f t="shared" si="15"/>
        <v>1.3</v>
      </c>
      <c r="AK23" s="211">
        <f t="shared" si="15"/>
        <v>0</v>
      </c>
      <c r="AL23" s="239">
        <f t="shared" si="15"/>
        <v>0</v>
      </c>
      <c r="AM23" s="203">
        <f t="shared" si="15"/>
        <v>26255.260600000001</v>
      </c>
      <c r="AN23" s="204">
        <f t="shared" si="15"/>
        <v>3048.3995600000003</v>
      </c>
      <c r="AO23" s="213">
        <f t="shared" si="15"/>
        <v>1169.5443042815507</v>
      </c>
      <c r="AP23" s="188">
        <v>-5.2049799999999804</v>
      </c>
      <c r="AQ23" s="252">
        <f>SUM(AQ9:AQ22)</f>
        <v>0</v>
      </c>
      <c r="AR23" s="258">
        <f>SUM(AR9:AR22)</f>
        <v>33743</v>
      </c>
      <c r="AS23" s="189">
        <f>SUM(AS9:AS22)</f>
        <v>5061</v>
      </c>
      <c r="AT23" s="259">
        <v>100</v>
      </c>
      <c r="AU23" s="222">
        <f>SUM(AU9:AU22)</f>
        <v>0</v>
      </c>
      <c r="AV23" s="252">
        <f>SUM(AV9:AV22)</f>
        <v>0</v>
      </c>
      <c r="AW23" s="215">
        <f>SUM(AW9:AW22)</f>
        <v>200</v>
      </c>
      <c r="AX23" s="181">
        <f>SUM(AX9:AX22)</f>
        <v>0</v>
      </c>
      <c r="AY23" s="190">
        <f t="shared" si="12"/>
        <v>0</v>
      </c>
      <c r="AZ23" s="221" t="s">
        <v>16</v>
      </c>
      <c r="BA23" s="215">
        <f t="shared" ref="BA23:BH23" si="16">SUM(BA9:BA22)</f>
        <v>900</v>
      </c>
      <c r="BB23" s="194">
        <f t="shared" si="16"/>
        <v>0</v>
      </c>
      <c r="BC23" s="215">
        <f t="shared" si="16"/>
        <v>81.900000000000006</v>
      </c>
      <c r="BD23" s="194">
        <f t="shared" si="16"/>
        <v>40.950000000000003</v>
      </c>
      <c r="BE23" s="215">
        <f t="shared" si="16"/>
        <v>1386.8</v>
      </c>
      <c r="BF23" s="194">
        <f t="shared" si="16"/>
        <v>312.02999999999997</v>
      </c>
      <c r="BG23" s="215">
        <f t="shared" si="16"/>
        <v>3276</v>
      </c>
      <c r="BH23" s="194">
        <f t="shared" si="16"/>
        <v>0</v>
      </c>
      <c r="BI23" s="274"/>
      <c r="BJ23" s="215">
        <f t="shared" ref="BJ23:BK23" si="17">SUM(BJ9:BJ22)</f>
        <v>27</v>
      </c>
      <c r="BK23" s="194">
        <f t="shared" si="17"/>
        <v>0</v>
      </c>
      <c r="BL23" s="203">
        <f t="shared" ref="BL23:BO23" si="18">SUM(BL9:BL22)</f>
        <v>39614.699999999997</v>
      </c>
      <c r="BM23" s="204">
        <f t="shared" si="18"/>
        <v>5413.98</v>
      </c>
      <c r="BN23" s="203">
        <f t="shared" si="18"/>
        <v>65869.960600000006</v>
      </c>
      <c r="BO23" s="204">
        <f t="shared" si="18"/>
        <v>8462.3795599999994</v>
      </c>
      <c r="BP23" s="288">
        <v>99.851740763812899</v>
      </c>
      <c r="BQ23" s="194">
        <f>SUM(BQ9:BQ22)</f>
        <v>-57407.581040000005</v>
      </c>
      <c r="BR23" s="86"/>
      <c r="BS23" s="86"/>
      <c r="BT23" s="86"/>
      <c r="BU23" s="86"/>
      <c r="BV23" s="86"/>
      <c r="BW23" s="86"/>
      <c r="BX23" s="86"/>
      <c r="BY23" s="86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</row>
    <row r="24" spans="1:1001">
      <c r="AN24" s="164"/>
      <c r="BN24" s="165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</row>
    <row r="25" spans="1:1001">
      <c r="D25" s="166"/>
      <c r="E25" s="166"/>
      <c r="F25" s="166"/>
      <c r="G25" s="166"/>
      <c r="AM25" s="164"/>
      <c r="AN25" s="165"/>
      <c r="BN25" s="141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</row>
    <row r="26" spans="1:1001">
      <c r="A26" s="146" t="s">
        <v>76</v>
      </c>
      <c r="C26" s="16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</row>
    <row r="27" spans="1:1001">
      <c r="B27" s="168"/>
      <c r="C27" s="168"/>
      <c r="E27" s="165"/>
      <c r="H27" s="168"/>
      <c r="I27" s="168"/>
      <c r="N27" s="168"/>
      <c r="O27" s="168"/>
      <c r="R27" s="168"/>
      <c r="S27" s="168"/>
      <c r="U27" s="168"/>
      <c r="Y27" s="168"/>
      <c r="Z27" s="168"/>
      <c r="AA27" s="168"/>
      <c r="AB27" s="168"/>
      <c r="AC27" s="168"/>
      <c r="AD27" s="168"/>
      <c r="AE27" s="168"/>
      <c r="AF27" s="168"/>
      <c r="AG27" s="168"/>
      <c r="AI27" s="168"/>
      <c r="AJ27" s="168"/>
      <c r="AK27" s="168"/>
      <c r="AL27" s="168"/>
      <c r="AN27" s="168"/>
      <c r="AO27" s="168"/>
      <c r="AV27" s="168"/>
      <c r="AW27" s="168"/>
      <c r="AX27" s="168"/>
      <c r="AY27" s="168"/>
      <c r="BA27" s="168"/>
      <c r="BB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</row>
    <row r="28" spans="1:1001">
      <c r="C28" s="164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</row>
    <row r="29" spans="1:1001">
      <c r="C29" s="164"/>
      <c r="CI29" s="147"/>
      <c r="CJ29" s="147"/>
      <c r="CK29" s="147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</row>
    <row r="30" spans="1:1001">
      <c r="C30" s="164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</row>
    <row r="31" spans="1:1001">
      <c r="C31" s="164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</row>
    <row r="32" spans="1:1001">
      <c r="C32" s="164"/>
      <c r="CI32" s="147"/>
      <c r="CJ32" s="147"/>
      <c r="CK32" s="147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</row>
    <row r="33" spans="3:3" s="147" customFormat="1">
      <c r="C33" s="164"/>
    </row>
    <row r="34" spans="3:3" s="147" customFormat="1">
      <c r="C34" s="164"/>
    </row>
    <row r="35" spans="3:3" s="147" customFormat="1">
      <c r="C35" s="164"/>
    </row>
    <row r="36" spans="3:3" s="147" customFormat="1">
      <c r="C36" s="164"/>
    </row>
    <row r="37" spans="3:3" s="147" customFormat="1">
      <c r="C37" s="164"/>
    </row>
    <row r="38" spans="3:3" s="147" customFormat="1">
      <c r="C38" s="164"/>
    </row>
    <row r="39" spans="3:3" s="147" customFormat="1">
      <c r="C39" s="164"/>
    </row>
    <row r="40" spans="3:3" s="147" customFormat="1">
      <c r="C40" s="164"/>
    </row>
    <row r="41" spans="3:3" s="147" customFormat="1">
      <c r="C41" s="164"/>
    </row>
    <row r="42" spans="3:3" s="147" customFormat="1">
      <c r="C42" s="164"/>
    </row>
    <row r="43" spans="3:3" s="147" customFormat="1">
      <c r="C43" s="169"/>
    </row>
  </sheetData>
  <mergeCells count="33">
    <mergeCell ref="R7:S7"/>
    <mergeCell ref="B7:C7"/>
    <mergeCell ref="E7:F7"/>
    <mergeCell ref="H7:I7"/>
    <mergeCell ref="K7:L7"/>
    <mergeCell ref="N7:O7"/>
    <mergeCell ref="AR6:AT7"/>
    <mergeCell ref="BG6:BH7"/>
    <mergeCell ref="U7:V7"/>
    <mergeCell ref="AB7:AC7"/>
    <mergeCell ref="AE7:AF7"/>
    <mergeCell ref="AI7:AJ7"/>
    <mergeCell ref="AU6:AV7"/>
    <mergeCell ref="AW6:AY7"/>
    <mergeCell ref="BA6:BB7"/>
    <mergeCell ref="BC6:BD7"/>
    <mergeCell ref="BE6:BF7"/>
    <mergeCell ref="BJ6:BK7"/>
    <mergeCell ref="A4:BP4"/>
    <mergeCell ref="B6:C6"/>
    <mergeCell ref="E6:F6"/>
    <mergeCell ref="H6:I6"/>
    <mergeCell ref="K6:L6"/>
    <mergeCell ref="N6:O6"/>
    <mergeCell ref="R6:S6"/>
    <mergeCell ref="U6:V6"/>
    <mergeCell ref="Y6:Z7"/>
    <mergeCell ref="AB6:AC6"/>
    <mergeCell ref="BL6:BM7"/>
    <mergeCell ref="AE6:AF6"/>
    <mergeCell ref="AI6:AJ6"/>
    <mergeCell ref="AK6:AL7"/>
    <mergeCell ref="AQ6:AQ7"/>
  </mergeCells>
  <pageMargins left="0.25" right="0.25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ALM43"/>
  <sheetViews>
    <sheetView topLeftCell="AX1" workbookViewId="0">
      <selection activeCell="AX1" sqref="A1:XFD1048576"/>
    </sheetView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125" style="146" customWidth="1"/>
    <col min="6" max="6" width="7.875" style="146" customWidth="1"/>
    <col min="7" max="8" width="5.7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5.875" style="146" customWidth="1"/>
    <col min="15" max="15" width="7.625" style="146" customWidth="1"/>
    <col min="16" max="16" width="4.875" style="146" customWidth="1"/>
    <col min="17" max="17" width="16.625" style="146" customWidth="1"/>
    <col min="18" max="18" width="7" style="146" customWidth="1"/>
    <col min="19" max="19" width="8.625" style="146" customWidth="1"/>
    <col min="20" max="20" width="5.625" style="146" customWidth="1"/>
    <col min="21" max="21" width="7.375" style="146" customWidth="1"/>
    <col min="22" max="22" width="7.5" style="146" customWidth="1"/>
    <col min="23" max="23" width="6.375" style="146" customWidth="1"/>
    <col min="24" max="24" width="18.875" style="146" hidden="1" customWidth="1"/>
    <col min="25" max="25" width="5.625" style="146" customWidth="1"/>
    <col min="26" max="26" width="7.5" style="146" customWidth="1"/>
    <col min="27" max="27" width="6.375" style="146" customWidth="1"/>
    <col min="28" max="29" width="7.75" style="146" customWidth="1"/>
    <col min="30" max="30" width="6.375" style="146" customWidth="1"/>
    <col min="31" max="31" width="8.125" style="146" customWidth="1"/>
    <col min="32" max="32" width="7.75" style="146" customWidth="1"/>
    <col min="33" max="33" width="4.75" style="146" customWidth="1"/>
    <col min="34" max="34" width="20" style="146" customWidth="1"/>
    <col min="35" max="35" width="6" style="146" customWidth="1"/>
    <col min="36" max="36" width="5.875" style="146" customWidth="1"/>
    <col min="37" max="37" width="6.25" style="146" customWidth="1"/>
    <col min="38" max="38" width="6.875" style="146" customWidth="1"/>
    <col min="39" max="39" width="11.875" style="146" customWidth="1"/>
    <col min="40" max="40" width="10.75" style="146" customWidth="1"/>
    <col min="41" max="41" width="7.125" style="146" customWidth="1"/>
    <col min="42" max="42" width="7" style="146" customWidth="1"/>
    <col min="43" max="43" width="21.125" style="146" hidden="1" customWidth="1"/>
    <col min="44" max="44" width="7.75" style="146" customWidth="1"/>
    <col min="45" max="45" width="5.75" style="146" customWidth="1"/>
    <col min="46" max="46" width="4.75" style="146" customWidth="1"/>
    <col min="47" max="47" width="4.625" style="146" hidden="1" customWidth="1"/>
    <col min="48" max="48" width="4.375" style="146" hidden="1" customWidth="1"/>
    <col min="49" max="51" width="6.125" style="146" customWidth="1"/>
    <col min="52" max="52" width="15.75" style="146" customWidth="1"/>
    <col min="53" max="53" width="5.75" style="146" customWidth="1"/>
    <col min="54" max="56" width="5.125" style="146" customWidth="1"/>
    <col min="57" max="57" width="6.125" style="146" customWidth="1"/>
    <col min="58" max="58" width="6.625" style="146" customWidth="1"/>
    <col min="59" max="59" width="5.625" style="146" customWidth="1"/>
    <col min="60" max="60" width="4.75" style="146" customWidth="1"/>
    <col min="61" max="61" width="6" style="146" hidden="1" customWidth="1"/>
    <col min="62" max="62" width="5.625" style="146" customWidth="1"/>
    <col min="63" max="63" width="3.5" style="146" customWidth="1"/>
    <col min="64" max="64" width="9.25" style="146" customWidth="1"/>
    <col min="65" max="65" width="8.875" style="146" customWidth="1"/>
    <col min="66" max="66" width="12" style="146" customWidth="1"/>
    <col min="67" max="67" width="10.125" style="146" customWidth="1"/>
    <col min="68" max="68" width="5.875" style="146" customWidth="1"/>
    <col min="69" max="69" width="8.75" style="146" customWidth="1"/>
    <col min="70" max="80" width="12.125" style="146" customWidth="1"/>
    <col min="81" max="81" width="12.5" style="146" customWidth="1"/>
    <col min="82" max="1001" width="8.5" style="146" customWidth="1"/>
    <col min="1002" max="1002" width="9" style="147" customWidth="1"/>
    <col min="1003" max="16384" width="9" style="147"/>
  </cols>
  <sheetData>
    <row r="1" spans="1:1001"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</row>
    <row r="2" spans="1:1001"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</row>
    <row r="3" spans="1:1001"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</row>
    <row r="4" spans="1:1001">
      <c r="A4" s="682" t="s">
        <v>84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BO4" s="682"/>
      <c r="BP4" s="682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</row>
    <row r="5" spans="1:1001" ht="12" thickBot="1">
      <c r="A5" s="318"/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</row>
    <row r="6" spans="1:1001" s="150" customFormat="1" ht="21.75">
      <c r="A6" s="170" t="s">
        <v>1</v>
      </c>
      <c r="B6" s="683" t="s">
        <v>2</v>
      </c>
      <c r="C6" s="684"/>
      <c r="D6" s="171" t="s">
        <v>3</v>
      </c>
      <c r="E6" s="683" t="s">
        <v>4</v>
      </c>
      <c r="F6" s="685"/>
      <c r="G6" s="183" t="s">
        <v>3</v>
      </c>
      <c r="H6" s="686" t="s">
        <v>5</v>
      </c>
      <c r="I6" s="687"/>
      <c r="J6" s="319" t="s">
        <v>3</v>
      </c>
      <c r="K6" s="686" t="s">
        <v>6</v>
      </c>
      <c r="L6" s="687"/>
      <c r="M6" s="319" t="s">
        <v>3</v>
      </c>
      <c r="N6" s="688" t="s">
        <v>6</v>
      </c>
      <c r="O6" s="687"/>
      <c r="P6" s="319" t="s">
        <v>3</v>
      </c>
      <c r="Q6" s="217" t="s">
        <v>1</v>
      </c>
      <c r="R6" s="686" t="s">
        <v>7</v>
      </c>
      <c r="S6" s="687"/>
      <c r="T6" s="319" t="s">
        <v>3</v>
      </c>
      <c r="U6" s="686" t="s">
        <v>8</v>
      </c>
      <c r="V6" s="687"/>
      <c r="W6" s="319" t="s">
        <v>3</v>
      </c>
      <c r="X6" s="171" t="s">
        <v>1</v>
      </c>
      <c r="Y6" s="674" t="s">
        <v>78</v>
      </c>
      <c r="Z6" s="689"/>
      <c r="AA6" s="183" t="s">
        <v>3</v>
      </c>
      <c r="AB6" s="686" t="s">
        <v>10</v>
      </c>
      <c r="AC6" s="687"/>
      <c r="AD6" s="183" t="s">
        <v>3</v>
      </c>
      <c r="AE6" s="686" t="s">
        <v>11</v>
      </c>
      <c r="AF6" s="687"/>
      <c r="AG6" s="183" t="s">
        <v>3</v>
      </c>
      <c r="AH6" s="217" t="s">
        <v>1</v>
      </c>
      <c r="AI6" s="686" t="s">
        <v>12</v>
      </c>
      <c r="AJ6" s="691"/>
      <c r="AK6" s="674" t="s">
        <v>14</v>
      </c>
      <c r="AL6" s="675"/>
      <c r="AM6" s="248" t="s">
        <v>16</v>
      </c>
      <c r="AN6" s="320" t="s">
        <v>16</v>
      </c>
      <c r="AO6" s="171" t="s">
        <v>3</v>
      </c>
      <c r="AP6" s="186" t="s">
        <v>17</v>
      </c>
      <c r="AQ6" s="692" t="s">
        <v>1</v>
      </c>
      <c r="AR6" s="678" t="s">
        <v>18</v>
      </c>
      <c r="AS6" s="694"/>
      <c r="AT6" s="679"/>
      <c r="AU6" s="669" t="s">
        <v>19</v>
      </c>
      <c r="AV6" s="670"/>
      <c r="AW6" s="655" t="s">
        <v>21</v>
      </c>
      <c r="AX6" s="673"/>
      <c r="AY6" s="656"/>
      <c r="AZ6" s="217" t="s">
        <v>1</v>
      </c>
      <c r="BA6" s="674" t="s">
        <v>22</v>
      </c>
      <c r="BB6" s="675"/>
      <c r="BC6" s="678" t="s">
        <v>23</v>
      </c>
      <c r="BD6" s="679"/>
      <c r="BE6" s="674" t="s">
        <v>24</v>
      </c>
      <c r="BF6" s="675"/>
      <c r="BG6" s="655" t="s">
        <v>79</v>
      </c>
      <c r="BH6" s="656"/>
      <c r="BI6" s="272"/>
      <c r="BJ6" s="655" t="s">
        <v>83</v>
      </c>
      <c r="BK6" s="656"/>
      <c r="BL6" s="655" t="s">
        <v>36</v>
      </c>
      <c r="BM6" s="656"/>
      <c r="BN6" s="289" t="s">
        <v>16</v>
      </c>
      <c r="BO6" s="290" t="s">
        <v>16</v>
      </c>
      <c r="BP6" s="284" t="s">
        <v>37</v>
      </c>
      <c r="BQ6" s="315"/>
      <c r="BR6" s="149"/>
      <c r="BS6" s="149"/>
      <c r="BT6" s="149"/>
      <c r="BU6" s="149"/>
      <c r="BV6" s="149"/>
      <c r="BW6" s="149"/>
      <c r="BX6" s="149"/>
      <c r="BY6" s="149"/>
      <c r="BZ6" s="147"/>
      <c r="CA6" s="147"/>
      <c r="CB6" s="147"/>
      <c r="CC6" s="147"/>
      <c r="CD6" s="147"/>
      <c r="CE6" s="147"/>
      <c r="CF6" s="147"/>
      <c r="CG6" s="147"/>
      <c r="CH6" s="147"/>
    </row>
    <row r="7" spans="1:1001" s="150" customFormat="1">
      <c r="A7" s="173"/>
      <c r="B7" s="659" t="s">
        <v>38</v>
      </c>
      <c r="C7" s="660"/>
      <c r="D7" s="151" t="s">
        <v>39</v>
      </c>
      <c r="E7" s="659" t="s">
        <v>40</v>
      </c>
      <c r="F7" s="661"/>
      <c r="G7" s="184" t="s">
        <v>39</v>
      </c>
      <c r="H7" s="662" t="s">
        <v>38</v>
      </c>
      <c r="I7" s="663"/>
      <c r="J7" s="174" t="s">
        <v>39</v>
      </c>
      <c r="K7" s="664" t="s">
        <v>81</v>
      </c>
      <c r="L7" s="665"/>
      <c r="M7" s="174" t="s">
        <v>39</v>
      </c>
      <c r="N7" s="666" t="s">
        <v>80</v>
      </c>
      <c r="O7" s="665"/>
      <c r="P7" s="174" t="s">
        <v>39</v>
      </c>
      <c r="Q7" s="218"/>
      <c r="R7" s="662" t="s">
        <v>43</v>
      </c>
      <c r="S7" s="663"/>
      <c r="T7" s="174" t="s">
        <v>39</v>
      </c>
      <c r="U7" s="662" t="s">
        <v>44</v>
      </c>
      <c r="V7" s="663"/>
      <c r="W7" s="174" t="s">
        <v>39</v>
      </c>
      <c r="X7" s="152"/>
      <c r="Y7" s="676"/>
      <c r="Z7" s="690"/>
      <c r="AA7" s="184" t="s">
        <v>39</v>
      </c>
      <c r="AB7" s="662" t="s">
        <v>45</v>
      </c>
      <c r="AC7" s="663"/>
      <c r="AD7" s="184" t="s">
        <v>39</v>
      </c>
      <c r="AE7" s="667"/>
      <c r="AF7" s="668"/>
      <c r="AG7" s="184" t="s">
        <v>39</v>
      </c>
      <c r="AH7" s="218"/>
      <c r="AI7" s="667"/>
      <c r="AJ7" s="696"/>
      <c r="AK7" s="676"/>
      <c r="AL7" s="677"/>
      <c r="AM7" s="250" t="s">
        <v>47</v>
      </c>
      <c r="AN7" s="174" t="s">
        <v>47</v>
      </c>
      <c r="AO7" s="151" t="s">
        <v>39</v>
      </c>
      <c r="AP7" s="153" t="s">
        <v>48</v>
      </c>
      <c r="AQ7" s="693"/>
      <c r="AR7" s="680"/>
      <c r="AS7" s="695"/>
      <c r="AT7" s="681"/>
      <c r="AU7" s="671"/>
      <c r="AV7" s="672"/>
      <c r="AW7" s="657"/>
      <c r="AX7" s="648"/>
      <c r="AY7" s="658"/>
      <c r="AZ7" s="218"/>
      <c r="BA7" s="676"/>
      <c r="BB7" s="677"/>
      <c r="BC7" s="680"/>
      <c r="BD7" s="681"/>
      <c r="BE7" s="676"/>
      <c r="BF7" s="677"/>
      <c r="BG7" s="657"/>
      <c r="BH7" s="658"/>
      <c r="BI7" s="273"/>
      <c r="BJ7" s="657"/>
      <c r="BK7" s="658"/>
      <c r="BL7" s="657"/>
      <c r="BM7" s="658"/>
      <c r="BN7" s="275" t="s">
        <v>49</v>
      </c>
      <c r="BO7" s="281" t="s">
        <v>49</v>
      </c>
      <c r="BP7" s="156" t="s">
        <v>3</v>
      </c>
      <c r="BQ7" s="317" t="s">
        <v>50</v>
      </c>
      <c r="BR7" s="149"/>
      <c r="BS7" s="149"/>
      <c r="BT7" s="149"/>
      <c r="BU7" s="149"/>
      <c r="BV7" s="149"/>
      <c r="BW7" s="149"/>
      <c r="BX7" s="149"/>
      <c r="BY7" s="149"/>
      <c r="BZ7" s="147"/>
      <c r="CA7" s="147"/>
      <c r="CB7" s="147"/>
      <c r="CC7" s="147"/>
      <c r="CD7" s="147"/>
      <c r="CE7" s="147"/>
      <c r="CF7" s="147"/>
      <c r="CG7" s="147"/>
      <c r="CH7" s="147"/>
    </row>
    <row r="8" spans="1:1001" s="150" customFormat="1">
      <c r="A8" s="175"/>
      <c r="B8" s="312" t="s">
        <v>51</v>
      </c>
      <c r="C8" s="313" t="s">
        <v>52</v>
      </c>
      <c r="D8" s="156" t="s">
        <v>53</v>
      </c>
      <c r="E8" s="312" t="s">
        <v>54</v>
      </c>
      <c r="F8" s="314" t="s">
        <v>52</v>
      </c>
      <c r="G8" s="185" t="s">
        <v>53</v>
      </c>
      <c r="H8" s="214" t="s">
        <v>54</v>
      </c>
      <c r="I8" s="158" t="s">
        <v>52</v>
      </c>
      <c r="J8" s="317" t="s">
        <v>53</v>
      </c>
      <c r="K8" s="312" t="s">
        <v>54</v>
      </c>
      <c r="L8" s="314" t="s">
        <v>52</v>
      </c>
      <c r="M8" s="317" t="s">
        <v>53</v>
      </c>
      <c r="N8" s="159" t="s">
        <v>54</v>
      </c>
      <c r="O8" s="157" t="s">
        <v>52</v>
      </c>
      <c r="P8" s="317" t="s">
        <v>53</v>
      </c>
      <c r="Q8" s="219"/>
      <c r="R8" s="312" t="s">
        <v>54</v>
      </c>
      <c r="S8" s="314" t="s">
        <v>52</v>
      </c>
      <c r="T8" s="317" t="s">
        <v>53</v>
      </c>
      <c r="U8" s="312" t="s">
        <v>54</v>
      </c>
      <c r="V8" s="314" t="s">
        <v>52</v>
      </c>
      <c r="W8" s="226" t="s">
        <v>53</v>
      </c>
      <c r="X8" s="160"/>
      <c r="Y8" s="312" t="s">
        <v>54</v>
      </c>
      <c r="Z8" s="314" t="s">
        <v>52</v>
      </c>
      <c r="AA8" s="185" t="s">
        <v>55</v>
      </c>
      <c r="AB8" s="233" t="s">
        <v>54</v>
      </c>
      <c r="AC8" s="158" t="s">
        <v>52</v>
      </c>
      <c r="AD8" s="185" t="s">
        <v>55</v>
      </c>
      <c r="AE8" s="233" t="s">
        <v>54</v>
      </c>
      <c r="AF8" s="158" t="s">
        <v>52</v>
      </c>
      <c r="AG8" s="185" t="s">
        <v>55</v>
      </c>
      <c r="AH8" s="219"/>
      <c r="AI8" s="233" t="s">
        <v>56</v>
      </c>
      <c r="AJ8" s="234" t="s">
        <v>52</v>
      </c>
      <c r="AK8" s="233" t="s">
        <v>56</v>
      </c>
      <c r="AL8" s="234" t="s">
        <v>52</v>
      </c>
      <c r="AM8" s="214" t="s">
        <v>57</v>
      </c>
      <c r="AN8" s="313" t="s">
        <v>52</v>
      </c>
      <c r="AO8" s="156" t="s">
        <v>53</v>
      </c>
      <c r="AP8" s="161" t="s">
        <v>58</v>
      </c>
      <c r="AQ8" s="154"/>
      <c r="AR8" s="253" t="s">
        <v>56</v>
      </c>
      <c r="AS8" s="129" t="s">
        <v>52</v>
      </c>
      <c r="AT8" s="254" t="s">
        <v>3</v>
      </c>
      <c r="AU8" s="162" t="s">
        <v>56</v>
      </c>
      <c r="AV8" s="161" t="s">
        <v>52</v>
      </c>
      <c r="AW8" s="316" t="s">
        <v>56</v>
      </c>
      <c r="AX8" s="321" t="s">
        <v>52</v>
      </c>
      <c r="AY8" s="317" t="s">
        <v>3</v>
      </c>
      <c r="AZ8" s="219"/>
      <c r="BA8" s="265" t="s">
        <v>56</v>
      </c>
      <c r="BB8" s="226" t="s">
        <v>52</v>
      </c>
      <c r="BC8" s="265" t="s">
        <v>56</v>
      </c>
      <c r="BD8" s="226" t="s">
        <v>52</v>
      </c>
      <c r="BE8" s="253" t="s">
        <v>56</v>
      </c>
      <c r="BF8" s="270" t="s">
        <v>52</v>
      </c>
      <c r="BG8" s="275" t="s">
        <v>56</v>
      </c>
      <c r="BH8" s="276" t="s">
        <v>52</v>
      </c>
      <c r="BI8" s="101"/>
      <c r="BJ8" s="275" t="s">
        <v>56</v>
      </c>
      <c r="BK8" s="276" t="s">
        <v>52</v>
      </c>
      <c r="BL8" s="275" t="s">
        <v>56</v>
      </c>
      <c r="BM8" s="281" t="s">
        <v>52</v>
      </c>
      <c r="BN8" s="279" t="s">
        <v>56</v>
      </c>
      <c r="BO8" s="291" t="s">
        <v>52</v>
      </c>
      <c r="BP8" s="285"/>
      <c r="BQ8" s="192"/>
      <c r="BZ8" s="147"/>
      <c r="CA8" s="147"/>
      <c r="CB8" s="147"/>
      <c r="CC8" s="147"/>
      <c r="CD8" s="147"/>
      <c r="CE8" s="147"/>
      <c r="CF8" s="147"/>
      <c r="CG8" s="147"/>
      <c r="CH8" s="147"/>
    </row>
    <row r="9" spans="1:1001">
      <c r="A9" s="173" t="s">
        <v>59</v>
      </c>
      <c r="B9" s="197">
        <v>4106</v>
      </c>
      <c r="C9" s="198">
        <v>930.12387000000001</v>
      </c>
      <c r="D9" s="52">
        <f t="shared" ref="D9:D23" si="0">C9/B9*100</f>
        <v>22.652797613248904</v>
      </c>
      <c r="E9" s="207">
        <v>21</v>
      </c>
      <c r="F9" s="48">
        <v>136.3245</v>
      </c>
      <c r="G9" s="177">
        <f t="shared" ref="G9:G16" si="1">F9/E9*100</f>
        <v>649.16428571428571</v>
      </c>
      <c r="H9" s="207">
        <v>510</v>
      </c>
      <c r="I9" s="48">
        <v>19.674869999999999</v>
      </c>
      <c r="J9" s="177">
        <f t="shared" ref="J9:J23" si="2">I9/H9*100</f>
        <v>3.8578176470588232</v>
      </c>
      <c r="K9" s="207">
        <v>821</v>
      </c>
      <c r="L9" s="48">
        <v>252.00515999999999</v>
      </c>
      <c r="M9" s="177">
        <f t="shared" ref="M9:M23" si="3">L9/K9*100</f>
        <v>30.69490377588307</v>
      </c>
      <c r="N9" s="206">
        <v>349</v>
      </c>
      <c r="O9" s="48">
        <v>117.58029000000001</v>
      </c>
      <c r="P9" s="177">
        <f t="shared" ref="P9:P23" si="4">O9/N9*100</f>
        <v>33.69062750716332</v>
      </c>
      <c r="Q9" s="218" t="s">
        <v>59</v>
      </c>
      <c r="R9" s="223">
        <v>225.8</v>
      </c>
      <c r="S9" s="48"/>
      <c r="T9" s="177">
        <f t="shared" ref="T9:T23" si="5">S9/R9*100</f>
        <v>0</v>
      </c>
      <c r="U9" s="207"/>
      <c r="V9" s="48"/>
      <c r="W9" s="177"/>
      <c r="X9" s="152" t="s">
        <v>60</v>
      </c>
      <c r="Y9" s="207"/>
      <c r="Z9" s="50"/>
      <c r="AA9" s="229"/>
      <c r="AB9" s="207">
        <v>400</v>
      </c>
      <c r="AC9" s="48"/>
      <c r="AD9" s="177">
        <f>AC9/AB9*100</f>
        <v>0</v>
      </c>
      <c r="AE9" s="207">
        <v>1265.9000000000001</v>
      </c>
      <c r="AF9" s="48">
        <v>392.69078999999999</v>
      </c>
      <c r="AG9" s="177">
        <f t="shared" ref="AG9:AG23" si="6">AF9/AE9*100</f>
        <v>31.020680148510937</v>
      </c>
      <c r="AH9" s="218" t="s">
        <v>59</v>
      </c>
      <c r="AI9" s="207"/>
      <c r="AJ9" s="198"/>
      <c r="AK9" s="235"/>
      <c r="AL9" s="240"/>
      <c r="AM9" s="251">
        <f t="shared" ref="AM9:AN22" si="7">B9+E9+H9+K9+N9+R9+U9+Y9+AB9+AE9+AI9+AK9</f>
        <v>7698.7000000000007</v>
      </c>
      <c r="AN9" s="198">
        <f t="shared" si="7"/>
        <v>1848.39948</v>
      </c>
      <c r="AO9" s="245">
        <v>92.719950040545797</v>
      </c>
      <c r="AP9" s="57">
        <v>-632.82918999999902</v>
      </c>
      <c r="AQ9" s="154" t="s">
        <v>60</v>
      </c>
      <c r="AR9" s="255">
        <v>8402</v>
      </c>
      <c r="AS9" s="58">
        <v>2280</v>
      </c>
      <c r="AT9" s="256">
        <f>AS9/AR9*100</f>
        <v>27.13639609616758</v>
      </c>
      <c r="AU9" s="59"/>
      <c r="AV9" s="260"/>
      <c r="AW9" s="262"/>
      <c r="AX9" s="64"/>
      <c r="AY9" s="187"/>
      <c r="AZ9" s="218" t="s">
        <v>59</v>
      </c>
      <c r="BA9" s="266">
        <v>565</v>
      </c>
      <c r="BB9" s="267">
        <v>142</v>
      </c>
      <c r="BC9" s="316"/>
      <c r="BD9" s="317"/>
      <c r="BE9" s="208">
        <v>330.4</v>
      </c>
      <c r="BF9" s="271">
        <v>74.34</v>
      </c>
      <c r="BG9" s="277">
        <v>3276</v>
      </c>
      <c r="BH9" s="278"/>
      <c r="BI9" s="77"/>
      <c r="BJ9" s="277"/>
      <c r="BK9" s="278"/>
      <c r="BL9" s="282">
        <f>AR9+AW9+BA9+BC9+BE9+BG9</f>
        <v>12573.4</v>
      </c>
      <c r="BM9" s="283">
        <f>AS9+AX9+BB9+BD9+BF9+BH9</f>
        <v>2496.34</v>
      </c>
      <c r="BN9" s="292">
        <f t="shared" ref="BN9:BO22" si="8">AM9+BL9</f>
        <v>20272.099999999999</v>
      </c>
      <c r="BO9" s="293">
        <f t="shared" si="8"/>
        <v>4344.7394800000002</v>
      </c>
      <c r="BP9" s="286">
        <v>98.163786759973206</v>
      </c>
      <c r="BQ9" s="193">
        <f t="shared" ref="BQ9:BQ22" si="9">BO9-BN9</f>
        <v>-15927.360519999998</v>
      </c>
      <c r="BR9" s="86"/>
      <c r="BS9" s="86"/>
      <c r="BT9" s="86"/>
      <c r="BU9" s="86"/>
      <c r="BV9" s="86"/>
      <c r="BW9" s="86"/>
      <c r="BX9" s="86"/>
      <c r="BY9" s="86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</row>
    <row r="10" spans="1:1001">
      <c r="A10" s="175" t="s">
        <v>61</v>
      </c>
      <c r="B10" s="199">
        <v>92</v>
      </c>
      <c r="C10" s="200">
        <v>6.47567</v>
      </c>
      <c r="D10" s="52">
        <f t="shared" si="0"/>
        <v>7.0387717391304356</v>
      </c>
      <c r="E10" s="208">
        <v>7</v>
      </c>
      <c r="F10" s="88">
        <v>10.641500000000001</v>
      </c>
      <c r="G10" s="177">
        <f t="shared" si="1"/>
        <v>152.02142857142857</v>
      </c>
      <c r="H10" s="208">
        <v>10</v>
      </c>
      <c r="I10" s="89">
        <v>0.55284999999999995</v>
      </c>
      <c r="J10" s="177">
        <f t="shared" si="2"/>
        <v>5.5284999999999993</v>
      </c>
      <c r="K10" s="208">
        <v>577</v>
      </c>
      <c r="L10" s="88">
        <v>34.651910000000001</v>
      </c>
      <c r="M10" s="177">
        <f t="shared" si="3"/>
        <v>6.005530329289428</v>
      </c>
      <c r="N10" s="69">
        <v>2</v>
      </c>
      <c r="O10" s="88">
        <v>0</v>
      </c>
      <c r="P10" s="177">
        <f t="shared" si="4"/>
        <v>0</v>
      </c>
      <c r="Q10" s="219" t="s">
        <v>61</v>
      </c>
      <c r="R10" s="224">
        <v>71.599999999999994</v>
      </c>
      <c r="S10" s="88"/>
      <c r="T10" s="177">
        <f t="shared" si="5"/>
        <v>0</v>
      </c>
      <c r="U10" s="208"/>
      <c r="V10" s="88"/>
      <c r="W10" s="227"/>
      <c r="X10" s="160" t="s">
        <v>61</v>
      </c>
      <c r="Y10" s="208"/>
      <c r="Z10" s="68"/>
      <c r="AA10" s="177" t="e">
        <f>Z10/Y10*100</f>
        <v>#DIV/0!</v>
      </c>
      <c r="AB10" s="208"/>
      <c r="AC10" s="88"/>
      <c r="AD10" s="230"/>
      <c r="AE10" s="208">
        <v>465.87371000000002</v>
      </c>
      <c r="AF10" s="88">
        <v>113.25254</v>
      </c>
      <c r="AG10" s="177">
        <f t="shared" si="6"/>
        <v>24.309708311293203</v>
      </c>
      <c r="AH10" s="219" t="s">
        <v>61</v>
      </c>
      <c r="AI10" s="235"/>
      <c r="AJ10" s="236"/>
      <c r="AK10" s="241"/>
      <c r="AL10" s="236"/>
      <c r="AM10" s="251">
        <f t="shared" si="7"/>
        <v>1225.47371</v>
      </c>
      <c r="AN10" s="198">
        <f t="shared" si="7"/>
        <v>165.57446999999999</v>
      </c>
      <c r="AO10" s="246">
        <v>47.702426680010497</v>
      </c>
      <c r="AP10" s="95">
        <v>-803.70439999999996</v>
      </c>
      <c r="AQ10" s="154" t="s">
        <v>61</v>
      </c>
      <c r="AR10" s="255">
        <v>1149</v>
      </c>
      <c r="AS10" s="58">
        <v>276</v>
      </c>
      <c r="AT10" s="256">
        <f t="shared" ref="AT10:AT22" si="10">AS10/AR10*100</f>
        <v>24.020887728459531</v>
      </c>
      <c r="AU10" s="59"/>
      <c r="AV10" s="260"/>
      <c r="AW10" s="263"/>
      <c r="AX10" s="97"/>
      <c r="AY10" s="187"/>
      <c r="AZ10" s="219" t="s">
        <v>61</v>
      </c>
      <c r="BA10" s="266">
        <v>16</v>
      </c>
      <c r="BB10" s="267">
        <v>4</v>
      </c>
      <c r="BC10" s="208">
        <v>2.6</v>
      </c>
      <c r="BD10" s="268">
        <v>1.3</v>
      </c>
      <c r="BE10" s="208">
        <v>66</v>
      </c>
      <c r="BF10" s="271">
        <v>14.85</v>
      </c>
      <c r="BG10" s="279"/>
      <c r="BH10" s="280"/>
      <c r="BI10" s="75"/>
      <c r="BJ10" s="279"/>
      <c r="BK10" s="280"/>
      <c r="BL10" s="282">
        <f>AR10+AW10+BA10+BC10+BE10+BG10</f>
        <v>1233.5999999999999</v>
      </c>
      <c r="BM10" s="283">
        <f>AS10+AX10+BB10+BD10+BF10+BH10</f>
        <v>296.15000000000003</v>
      </c>
      <c r="BN10" s="292">
        <f t="shared" si="8"/>
        <v>2459.0737099999997</v>
      </c>
      <c r="BO10" s="293">
        <f t="shared" si="8"/>
        <v>461.72447</v>
      </c>
      <c r="BP10" s="286">
        <v>71.781934568292598</v>
      </c>
      <c r="BQ10" s="193">
        <f t="shared" si="9"/>
        <v>-1997.3492399999996</v>
      </c>
      <c r="BR10" s="86"/>
      <c r="BS10" s="86"/>
      <c r="BT10" s="86"/>
      <c r="BU10" s="86"/>
      <c r="BV10" s="86"/>
      <c r="BW10" s="86"/>
      <c r="BX10" s="86"/>
      <c r="BY10" s="86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</row>
    <row r="11" spans="1:1001">
      <c r="A11" s="175" t="s">
        <v>62</v>
      </c>
      <c r="B11" s="199">
        <v>202</v>
      </c>
      <c r="C11" s="200">
        <v>88.705560000000006</v>
      </c>
      <c r="D11" s="52">
        <f t="shared" si="0"/>
        <v>43.913643564356434</v>
      </c>
      <c r="E11" s="208">
        <v>1</v>
      </c>
      <c r="F11" s="88">
        <v>3.0705</v>
      </c>
      <c r="G11" s="177">
        <f t="shared" si="1"/>
        <v>307.05</v>
      </c>
      <c r="H11" s="208">
        <v>37</v>
      </c>
      <c r="I11" s="88">
        <v>5.3303799999999999</v>
      </c>
      <c r="J11" s="177">
        <f t="shared" si="2"/>
        <v>14.406432432432432</v>
      </c>
      <c r="K11" s="208">
        <v>498</v>
      </c>
      <c r="L11" s="88">
        <v>111.92743</v>
      </c>
      <c r="M11" s="177">
        <f t="shared" si="3"/>
        <v>22.475387550200804</v>
      </c>
      <c r="N11" s="69">
        <v>37</v>
      </c>
      <c r="O11" s="88">
        <v>1.83989</v>
      </c>
      <c r="P11" s="177">
        <f t="shared" si="4"/>
        <v>4.972675675675676</v>
      </c>
      <c r="Q11" s="219" t="s">
        <v>62</v>
      </c>
      <c r="R11" s="224"/>
      <c r="S11" s="88"/>
      <c r="T11" s="177"/>
      <c r="U11" s="208">
        <v>251</v>
      </c>
      <c r="V11" s="88"/>
      <c r="W11" s="177"/>
      <c r="X11" s="160" t="s">
        <v>62</v>
      </c>
      <c r="Y11" s="208">
        <v>5</v>
      </c>
      <c r="Z11" s="68">
        <v>1.07</v>
      </c>
      <c r="AA11" s="177">
        <f>Z11/Y11*100</f>
        <v>21.400000000000002</v>
      </c>
      <c r="AB11" s="208"/>
      <c r="AC11" s="88"/>
      <c r="AD11" s="230"/>
      <c r="AE11" s="208">
        <v>572.21442999999999</v>
      </c>
      <c r="AF11" s="88">
        <v>139.10364999999999</v>
      </c>
      <c r="AG11" s="177">
        <f t="shared" si="6"/>
        <v>24.30970676499717</v>
      </c>
      <c r="AH11" s="219" t="s">
        <v>62</v>
      </c>
      <c r="AI11" s="223"/>
      <c r="AJ11" s="236">
        <v>0.3</v>
      </c>
      <c r="AK11" s="241"/>
      <c r="AL11" s="236"/>
      <c r="AM11" s="251">
        <f t="shared" si="7"/>
        <v>1603.21443</v>
      </c>
      <c r="AN11" s="198">
        <f>C11+F11+I11+L11+O11+S11+V11+Z11+AC11+AF11+AJ11+AL11</f>
        <v>351.34741000000002</v>
      </c>
      <c r="AO11" s="246">
        <v>100.54190186352</v>
      </c>
      <c r="AP11" s="57">
        <v>8.4740500000004904</v>
      </c>
      <c r="AQ11" s="154" t="s">
        <v>62</v>
      </c>
      <c r="AR11" s="255">
        <v>1506</v>
      </c>
      <c r="AS11" s="58">
        <v>361</v>
      </c>
      <c r="AT11" s="256">
        <f t="shared" si="10"/>
        <v>23.970783532536522</v>
      </c>
      <c r="AU11" s="59"/>
      <c r="AV11" s="260"/>
      <c r="AW11" s="263"/>
      <c r="AX11" s="97"/>
      <c r="AY11" s="187"/>
      <c r="AZ11" s="219" t="s">
        <v>62</v>
      </c>
      <c r="BA11" s="266">
        <v>25</v>
      </c>
      <c r="BB11" s="267">
        <v>7</v>
      </c>
      <c r="BC11" s="208">
        <v>6.8</v>
      </c>
      <c r="BD11" s="268">
        <v>3.4</v>
      </c>
      <c r="BE11" s="210">
        <v>66</v>
      </c>
      <c r="BF11" s="271">
        <v>14.85</v>
      </c>
      <c r="BG11" s="279"/>
      <c r="BH11" s="280"/>
      <c r="BI11" s="75"/>
      <c r="BJ11" s="279">
        <v>9</v>
      </c>
      <c r="BK11" s="280"/>
      <c r="BL11" s="282">
        <f>AR11+AW11+BA11+BC11+BE11+BG11+BJ11</f>
        <v>1612.8</v>
      </c>
      <c r="BM11" s="283">
        <f t="shared" ref="BM11:BM22" si="11">AS11+AX11+BB11+BD11+BF11+BH11</f>
        <v>386.25</v>
      </c>
      <c r="BN11" s="292">
        <f t="shared" si="8"/>
        <v>3216.0144300000002</v>
      </c>
      <c r="BO11" s="293">
        <f t="shared" si="8"/>
        <v>737.59741000000008</v>
      </c>
      <c r="BP11" s="286">
        <v>100.080230971342</v>
      </c>
      <c r="BQ11" s="193">
        <f t="shared" si="9"/>
        <v>-2478.4170199999999</v>
      </c>
      <c r="BR11" s="86"/>
      <c r="BS11" s="86"/>
      <c r="BT11" s="86"/>
      <c r="BU11" s="86"/>
      <c r="BV11" s="86"/>
      <c r="BW11" s="86"/>
      <c r="BX11" s="86"/>
      <c r="BY11" s="86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</row>
    <row r="12" spans="1:1001">
      <c r="A12" s="175" t="s">
        <v>63</v>
      </c>
      <c r="B12" s="199">
        <v>991.2</v>
      </c>
      <c r="C12" s="200">
        <v>198.00085000000001</v>
      </c>
      <c r="D12" s="52">
        <f t="shared" si="0"/>
        <v>19.975872679580306</v>
      </c>
      <c r="E12" s="208">
        <v>99</v>
      </c>
      <c r="F12" s="88">
        <v>201.16594000000001</v>
      </c>
      <c r="G12" s="177">
        <f t="shared" si="1"/>
        <v>203.1979191919192</v>
      </c>
      <c r="H12" s="208">
        <v>122</v>
      </c>
      <c r="I12" s="88">
        <v>16.827649999999998</v>
      </c>
      <c r="J12" s="177">
        <f t="shared" si="2"/>
        <v>13.793155737704918</v>
      </c>
      <c r="K12" s="208">
        <v>494</v>
      </c>
      <c r="L12" s="88">
        <v>92.337580000000003</v>
      </c>
      <c r="M12" s="177">
        <f t="shared" si="3"/>
        <v>18.691817813765184</v>
      </c>
      <c r="N12" s="69">
        <v>108</v>
      </c>
      <c r="O12" s="88">
        <v>115.41473000000001</v>
      </c>
      <c r="P12" s="177">
        <f t="shared" si="4"/>
        <v>106.86549074074074</v>
      </c>
      <c r="Q12" s="219" t="s">
        <v>63</v>
      </c>
      <c r="R12" s="224"/>
      <c r="S12" s="88"/>
      <c r="T12" s="177"/>
      <c r="U12" s="208">
        <v>16.43928</v>
      </c>
      <c r="V12" s="88"/>
      <c r="W12" s="177"/>
      <c r="X12" s="160" t="s">
        <v>63</v>
      </c>
      <c r="Y12" s="208"/>
      <c r="Z12" s="68">
        <v>2.86</v>
      </c>
      <c r="AA12" s="230"/>
      <c r="AB12" s="208"/>
      <c r="AC12" s="88"/>
      <c r="AD12" s="230"/>
      <c r="AE12" s="208">
        <v>1554.6003000000001</v>
      </c>
      <c r="AF12" s="88">
        <v>377.91872999999998</v>
      </c>
      <c r="AG12" s="177">
        <f t="shared" si="6"/>
        <v>24.309703915533785</v>
      </c>
      <c r="AH12" s="219" t="s">
        <v>63</v>
      </c>
      <c r="AI12" s="224"/>
      <c r="AJ12" s="236"/>
      <c r="AK12" s="241"/>
      <c r="AL12" s="236"/>
      <c r="AM12" s="251">
        <f t="shared" si="7"/>
        <v>3385.2395800000004</v>
      </c>
      <c r="AN12" s="198">
        <f t="shared" si="7"/>
        <v>1004.52548</v>
      </c>
      <c r="AO12" s="246">
        <v>61.018581512025101</v>
      </c>
      <c r="AP12" s="95">
        <v>-1997.0582199999999</v>
      </c>
      <c r="AQ12" s="154" t="s">
        <v>63</v>
      </c>
      <c r="AR12" s="255">
        <v>5046</v>
      </c>
      <c r="AS12" s="58">
        <v>1246</v>
      </c>
      <c r="AT12" s="256">
        <f t="shared" si="10"/>
        <v>24.692826000792707</v>
      </c>
      <c r="AU12" s="59"/>
      <c r="AV12" s="260"/>
      <c r="AW12" s="263">
        <v>50</v>
      </c>
      <c r="AX12" s="97"/>
      <c r="AY12" s="187">
        <f t="shared" ref="AY12:AY23" si="12">AX12/AW12*100</f>
        <v>0</v>
      </c>
      <c r="AZ12" s="219" t="s">
        <v>63</v>
      </c>
      <c r="BA12" s="266">
        <v>67</v>
      </c>
      <c r="BB12" s="267">
        <v>17</v>
      </c>
      <c r="BC12" s="208">
        <v>16.3</v>
      </c>
      <c r="BD12" s="268">
        <v>8.15</v>
      </c>
      <c r="BE12" s="208">
        <v>165.2</v>
      </c>
      <c r="BF12" s="271">
        <v>37.17</v>
      </c>
      <c r="BG12" s="279"/>
      <c r="BH12" s="280"/>
      <c r="BI12" s="75"/>
      <c r="BJ12" s="279"/>
      <c r="BK12" s="280"/>
      <c r="BL12" s="282">
        <f t="shared" ref="BL12:BL22" si="13">AR12+AW12+BA12+BC12+BE12+BG12+BJ12</f>
        <v>5344.5</v>
      </c>
      <c r="BM12" s="283">
        <f t="shared" si="11"/>
        <v>1308.3200000000002</v>
      </c>
      <c r="BN12" s="292">
        <f t="shared" si="8"/>
        <v>8729.7395800000013</v>
      </c>
      <c r="BO12" s="293">
        <f t="shared" si="8"/>
        <v>2312.84548</v>
      </c>
      <c r="BP12" s="286">
        <v>81.962919043173599</v>
      </c>
      <c r="BQ12" s="193">
        <f t="shared" si="9"/>
        <v>-6416.8941000000013</v>
      </c>
      <c r="BR12" s="86"/>
      <c r="BS12" s="86"/>
      <c r="BT12" s="86"/>
      <c r="BU12" s="86"/>
      <c r="BV12" s="86"/>
      <c r="BW12" s="86"/>
      <c r="BX12" s="86"/>
      <c r="BY12" s="86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</row>
    <row r="13" spans="1:1001">
      <c r="A13" s="175" t="s">
        <v>64</v>
      </c>
      <c r="B13" s="199">
        <v>55</v>
      </c>
      <c r="C13" s="200">
        <v>10.40911</v>
      </c>
      <c r="D13" s="52">
        <f t="shared" si="0"/>
        <v>18.925654545454545</v>
      </c>
      <c r="E13" s="208">
        <v>20</v>
      </c>
      <c r="F13" s="88">
        <v>5.4115000000000002</v>
      </c>
      <c r="G13" s="177">
        <f t="shared" si="1"/>
        <v>27.057500000000001</v>
      </c>
      <c r="H13" s="208">
        <v>20</v>
      </c>
      <c r="I13" s="88">
        <v>2.2840600000000002</v>
      </c>
      <c r="J13" s="177">
        <f t="shared" si="2"/>
        <v>11.420300000000001</v>
      </c>
      <c r="K13" s="208">
        <v>391</v>
      </c>
      <c r="L13" s="88">
        <v>26.563829999999999</v>
      </c>
      <c r="M13" s="177">
        <f t="shared" si="3"/>
        <v>6.7938184143222502</v>
      </c>
      <c r="N13" s="69">
        <v>2</v>
      </c>
      <c r="O13" s="88">
        <v>0</v>
      </c>
      <c r="P13" s="177">
        <f t="shared" si="4"/>
        <v>0</v>
      </c>
      <c r="Q13" s="219" t="s">
        <v>64</v>
      </c>
      <c r="R13" s="224"/>
      <c r="S13" s="88"/>
      <c r="T13" s="177"/>
      <c r="U13" s="208"/>
      <c r="V13" s="88"/>
      <c r="W13" s="227"/>
      <c r="X13" s="160" t="s">
        <v>65</v>
      </c>
      <c r="Y13" s="231">
        <v>15</v>
      </c>
      <c r="Z13" s="68">
        <v>9.4499999999999993</v>
      </c>
      <c r="AA13" s="177">
        <f>Z13/Y13*100</f>
        <v>63</v>
      </c>
      <c r="AB13" s="208"/>
      <c r="AC13" s="88"/>
      <c r="AD13" s="177" t="e">
        <f>AC13/AB13*100</f>
        <v>#DIV/0!</v>
      </c>
      <c r="AE13" s="208">
        <v>754.51284999999996</v>
      </c>
      <c r="AF13" s="88">
        <v>183.41982999999999</v>
      </c>
      <c r="AG13" s="177">
        <f t="shared" si="6"/>
        <v>24.309702611426697</v>
      </c>
      <c r="AH13" s="219" t="s">
        <v>64</v>
      </c>
      <c r="AI13" s="224"/>
      <c r="AJ13" s="236"/>
      <c r="AK13" s="241"/>
      <c r="AL13" s="236"/>
      <c r="AM13" s="251">
        <f t="shared" si="7"/>
        <v>1257.5128500000001</v>
      </c>
      <c r="AN13" s="198">
        <f t="shared" si="7"/>
        <v>237.53832999999997</v>
      </c>
      <c r="AO13" s="246">
        <v>71.878163893580606</v>
      </c>
      <c r="AP13" s="57">
        <v>-469.52780000000001</v>
      </c>
      <c r="AQ13" s="154" t="s">
        <v>65</v>
      </c>
      <c r="AR13" s="255">
        <v>1802</v>
      </c>
      <c r="AS13" s="58">
        <v>436</v>
      </c>
      <c r="AT13" s="256">
        <f t="shared" si="10"/>
        <v>24.195338512763595</v>
      </c>
      <c r="AU13" s="59"/>
      <c r="AV13" s="260"/>
      <c r="AW13" s="263">
        <v>24</v>
      </c>
      <c r="AX13" s="97"/>
      <c r="AY13" s="187">
        <f t="shared" si="12"/>
        <v>0</v>
      </c>
      <c r="AZ13" s="219" t="s">
        <v>64</v>
      </c>
      <c r="BA13" s="266">
        <v>23</v>
      </c>
      <c r="BB13" s="267">
        <v>6</v>
      </c>
      <c r="BC13" s="208">
        <v>7.3</v>
      </c>
      <c r="BD13" s="268">
        <v>3.65</v>
      </c>
      <c r="BE13" s="208">
        <v>66</v>
      </c>
      <c r="BF13" s="271">
        <v>14.85</v>
      </c>
      <c r="BG13" s="279"/>
      <c r="BH13" s="280"/>
      <c r="BI13" s="75"/>
      <c r="BJ13" s="279">
        <v>9</v>
      </c>
      <c r="BK13" s="280"/>
      <c r="BL13" s="282">
        <f t="shared" si="13"/>
        <v>1931.3</v>
      </c>
      <c r="BM13" s="283">
        <f t="shared" si="11"/>
        <v>460.5</v>
      </c>
      <c r="BN13" s="292">
        <f t="shared" si="8"/>
        <v>3188.8128500000003</v>
      </c>
      <c r="BO13" s="293">
        <f t="shared" si="8"/>
        <v>698.03832999999997</v>
      </c>
      <c r="BP13" s="286">
        <v>87.266075796941905</v>
      </c>
      <c r="BQ13" s="193">
        <f t="shared" si="9"/>
        <v>-2490.7745200000004</v>
      </c>
      <c r="BR13" s="86"/>
      <c r="BS13" s="86"/>
      <c r="BT13" s="86"/>
      <c r="BU13" s="86"/>
      <c r="BV13" s="86"/>
      <c r="BW13" s="86"/>
      <c r="BX13" s="86"/>
      <c r="BY13" s="86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</row>
    <row r="14" spans="1:1001">
      <c r="A14" s="175" t="s">
        <v>66</v>
      </c>
      <c r="B14" s="199">
        <v>304.3</v>
      </c>
      <c r="C14" s="200">
        <v>43.776249999999997</v>
      </c>
      <c r="D14" s="52">
        <f t="shared" si="0"/>
        <v>14.385885639171869</v>
      </c>
      <c r="E14" s="208">
        <v>1</v>
      </c>
      <c r="F14" s="88"/>
      <c r="G14" s="177">
        <f t="shared" si="1"/>
        <v>0</v>
      </c>
      <c r="H14" s="208">
        <v>32</v>
      </c>
      <c r="I14" s="88">
        <v>1.2744899999999999</v>
      </c>
      <c r="J14" s="177">
        <f t="shared" si="2"/>
        <v>3.9827812499999995</v>
      </c>
      <c r="K14" s="208">
        <v>602</v>
      </c>
      <c r="L14" s="88">
        <v>153.14551</v>
      </c>
      <c r="M14" s="177">
        <f t="shared" si="3"/>
        <v>25.439453488372095</v>
      </c>
      <c r="N14" s="69">
        <v>2</v>
      </c>
      <c r="O14" s="88">
        <v>2.19035</v>
      </c>
      <c r="P14" s="177">
        <f t="shared" si="4"/>
        <v>109.5175</v>
      </c>
      <c r="Q14" s="219" t="s">
        <v>66</v>
      </c>
      <c r="R14" s="224"/>
      <c r="S14" s="88"/>
      <c r="T14" s="177"/>
      <c r="U14" s="208"/>
      <c r="V14" s="88"/>
      <c r="W14" s="227"/>
      <c r="X14" s="160" t="s">
        <v>66</v>
      </c>
      <c r="Y14" s="207"/>
      <c r="Z14" s="68">
        <v>3.87</v>
      </c>
      <c r="AA14" s="177" t="e">
        <f>Z14/Y14*100</f>
        <v>#DIV/0!</v>
      </c>
      <c r="AB14" s="208"/>
      <c r="AC14" s="88"/>
      <c r="AD14" s="230"/>
      <c r="AE14" s="208">
        <v>673.49134000000004</v>
      </c>
      <c r="AF14" s="88">
        <v>163.72376</v>
      </c>
      <c r="AG14" s="177">
        <f t="shared" si="6"/>
        <v>24.309705303708878</v>
      </c>
      <c r="AH14" s="219" t="s">
        <v>66</v>
      </c>
      <c r="AI14" s="224"/>
      <c r="AJ14" s="236"/>
      <c r="AK14" s="241"/>
      <c r="AL14" s="236"/>
      <c r="AM14" s="251">
        <f t="shared" si="7"/>
        <v>1614.79134</v>
      </c>
      <c r="AN14" s="198">
        <f t="shared" si="7"/>
        <v>367.98036000000002</v>
      </c>
      <c r="AO14" s="246">
        <v>157.71825815144999</v>
      </c>
      <c r="AP14" s="95">
        <v>1401.1182200000001</v>
      </c>
      <c r="AQ14" s="154" t="s">
        <v>66</v>
      </c>
      <c r="AR14" s="255">
        <v>1692</v>
      </c>
      <c r="AS14" s="58">
        <v>382</v>
      </c>
      <c r="AT14" s="256">
        <f t="shared" si="10"/>
        <v>22.576832151300234</v>
      </c>
      <c r="AU14" s="59"/>
      <c r="AV14" s="260"/>
      <c r="AW14" s="263">
        <v>17</v>
      </c>
      <c r="AX14" s="97"/>
      <c r="AY14" s="187">
        <f t="shared" si="12"/>
        <v>0</v>
      </c>
      <c r="AZ14" s="219" t="s">
        <v>66</v>
      </c>
      <c r="BA14" s="266">
        <v>22</v>
      </c>
      <c r="BB14" s="267">
        <v>6</v>
      </c>
      <c r="BC14" s="208">
        <v>4.5999999999999996</v>
      </c>
      <c r="BD14" s="268">
        <v>2.2999999999999998</v>
      </c>
      <c r="BE14" s="208">
        <v>66</v>
      </c>
      <c r="BF14" s="271">
        <v>14.85</v>
      </c>
      <c r="BG14" s="279"/>
      <c r="BH14" s="280"/>
      <c r="BI14" s="75"/>
      <c r="BJ14" s="279"/>
      <c r="BK14" s="280"/>
      <c r="BL14" s="282">
        <f t="shared" si="13"/>
        <v>1801.6</v>
      </c>
      <c r="BM14" s="283">
        <f t="shared" si="11"/>
        <v>405.15000000000003</v>
      </c>
      <c r="BN14" s="292">
        <f t="shared" si="8"/>
        <v>3416.3913400000001</v>
      </c>
      <c r="BO14" s="293">
        <f t="shared" si="8"/>
        <v>773.13036000000011</v>
      </c>
      <c r="BP14" s="286">
        <v>131.97284613961</v>
      </c>
      <c r="BQ14" s="193">
        <f t="shared" si="9"/>
        <v>-2643.26098</v>
      </c>
      <c r="BR14" s="86"/>
      <c r="BS14" s="86"/>
      <c r="BT14" s="86"/>
      <c r="BU14" s="86"/>
      <c r="BV14" s="86"/>
      <c r="BW14" s="86"/>
      <c r="BX14" s="86"/>
      <c r="BY14" s="86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</row>
    <row r="15" spans="1:1001">
      <c r="A15" s="175" t="s">
        <v>67</v>
      </c>
      <c r="B15" s="199">
        <v>122</v>
      </c>
      <c r="C15" s="200">
        <v>19.4359</v>
      </c>
      <c r="D15" s="52">
        <f t="shared" si="0"/>
        <v>15.931065573770493</v>
      </c>
      <c r="E15" s="209">
        <v>46</v>
      </c>
      <c r="F15" s="88">
        <v>102.0057</v>
      </c>
      <c r="G15" s="177">
        <f t="shared" si="1"/>
        <v>221.75152173913045</v>
      </c>
      <c r="H15" s="208">
        <v>44</v>
      </c>
      <c r="I15" s="48">
        <v>4.4110000000000003E-2</v>
      </c>
      <c r="J15" s="177">
        <f t="shared" si="2"/>
        <v>0.10025000000000002</v>
      </c>
      <c r="K15" s="208">
        <v>951</v>
      </c>
      <c r="L15" s="88">
        <v>25.31578</v>
      </c>
      <c r="M15" s="177">
        <f t="shared" si="3"/>
        <v>2.6620168243953732</v>
      </c>
      <c r="N15" s="69">
        <v>5</v>
      </c>
      <c r="O15" s="88">
        <v>3.0000000000000001E-3</v>
      </c>
      <c r="P15" s="177">
        <f t="shared" si="4"/>
        <v>6.0000000000000005E-2</v>
      </c>
      <c r="Q15" s="219" t="s">
        <v>67</v>
      </c>
      <c r="R15" s="224"/>
      <c r="S15" s="88"/>
      <c r="T15" s="177"/>
      <c r="U15" s="208"/>
      <c r="V15" s="88"/>
      <c r="W15" s="227"/>
      <c r="X15" s="160" t="s">
        <v>67</v>
      </c>
      <c r="Y15" s="208">
        <v>5</v>
      </c>
      <c r="Z15" s="68"/>
      <c r="AA15" s="177">
        <f>Z15/Y15*100</f>
        <v>0</v>
      </c>
      <c r="AB15" s="208"/>
      <c r="AC15" s="88"/>
      <c r="AD15" s="230"/>
      <c r="AE15" s="208">
        <v>339.27760000000001</v>
      </c>
      <c r="AF15" s="88">
        <v>82.447379999999995</v>
      </c>
      <c r="AG15" s="177">
        <f t="shared" si="6"/>
        <v>24.300861595342575</v>
      </c>
      <c r="AH15" s="219" t="s">
        <v>67</v>
      </c>
      <c r="AI15" s="224"/>
      <c r="AJ15" s="236"/>
      <c r="AK15" s="241"/>
      <c r="AL15" s="236"/>
      <c r="AM15" s="251">
        <f t="shared" si="7"/>
        <v>1512.2775999999999</v>
      </c>
      <c r="AN15" s="198">
        <f t="shared" si="7"/>
        <v>229.25187</v>
      </c>
      <c r="AO15" s="246">
        <v>74.4539693743302</v>
      </c>
      <c r="AP15" s="57">
        <v>-689.11464999999998</v>
      </c>
      <c r="AQ15" s="154" t="s">
        <v>67</v>
      </c>
      <c r="AR15" s="255">
        <v>1387</v>
      </c>
      <c r="AS15" s="58">
        <v>331</v>
      </c>
      <c r="AT15" s="256">
        <f t="shared" si="10"/>
        <v>23.864455659697185</v>
      </c>
      <c r="AU15" s="59"/>
      <c r="AV15" s="260"/>
      <c r="AW15" s="263"/>
      <c r="AX15" s="97"/>
      <c r="AY15" s="187"/>
      <c r="AZ15" s="219" t="s">
        <v>67</v>
      </c>
      <c r="BA15" s="266">
        <v>23</v>
      </c>
      <c r="BB15" s="267">
        <v>6</v>
      </c>
      <c r="BC15" s="208">
        <v>4.7</v>
      </c>
      <c r="BD15" s="268">
        <v>2.35</v>
      </c>
      <c r="BE15" s="208">
        <v>66</v>
      </c>
      <c r="BF15" s="271">
        <v>14.85</v>
      </c>
      <c r="BG15" s="279"/>
      <c r="BH15" s="280"/>
      <c r="BI15" s="75"/>
      <c r="BJ15" s="279"/>
      <c r="BK15" s="280"/>
      <c r="BL15" s="282">
        <f t="shared" si="13"/>
        <v>1480.7</v>
      </c>
      <c r="BM15" s="283">
        <f t="shared" si="11"/>
        <v>354.20000000000005</v>
      </c>
      <c r="BN15" s="292">
        <f t="shared" si="8"/>
        <v>2992.9776000000002</v>
      </c>
      <c r="BO15" s="293">
        <f t="shared" si="8"/>
        <v>583.4518700000001</v>
      </c>
      <c r="BP15" s="286">
        <v>83.943611843961605</v>
      </c>
      <c r="BQ15" s="193">
        <f t="shared" si="9"/>
        <v>-2409.5257300000003</v>
      </c>
      <c r="BR15" s="86"/>
      <c r="BS15" s="86"/>
      <c r="BT15" s="86"/>
      <c r="BU15" s="86"/>
      <c r="BV15" s="86"/>
      <c r="BW15" s="86"/>
      <c r="BX15" s="86"/>
      <c r="BY15" s="86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</row>
    <row r="16" spans="1:1001">
      <c r="A16" s="175" t="s">
        <v>68</v>
      </c>
      <c r="B16" s="199">
        <v>104</v>
      </c>
      <c r="C16" s="200">
        <v>16.550789999999999</v>
      </c>
      <c r="D16" s="52">
        <f t="shared" si="0"/>
        <v>15.914221153846153</v>
      </c>
      <c r="E16" s="207">
        <v>20</v>
      </c>
      <c r="F16" s="48">
        <v>18.212499999999999</v>
      </c>
      <c r="G16" s="177">
        <f t="shared" si="1"/>
        <v>91.062499999999986</v>
      </c>
      <c r="H16" s="208">
        <v>27</v>
      </c>
      <c r="I16" s="88">
        <v>1.19523</v>
      </c>
      <c r="J16" s="177">
        <f t="shared" si="2"/>
        <v>4.4267777777777777</v>
      </c>
      <c r="K16" s="208">
        <v>260</v>
      </c>
      <c r="L16" s="88">
        <v>42.065770000000001</v>
      </c>
      <c r="M16" s="177">
        <f t="shared" si="3"/>
        <v>16.179142307692306</v>
      </c>
      <c r="N16" s="69">
        <v>3</v>
      </c>
      <c r="O16" s="88">
        <v>15.807</v>
      </c>
      <c r="P16" s="177">
        <f t="shared" si="4"/>
        <v>526.9</v>
      </c>
      <c r="Q16" s="219" t="s">
        <v>68</v>
      </c>
      <c r="R16" s="224">
        <v>33</v>
      </c>
      <c r="S16" s="88"/>
      <c r="T16" s="177">
        <f t="shared" si="5"/>
        <v>0</v>
      </c>
      <c r="U16" s="208"/>
      <c r="V16" s="88"/>
      <c r="W16" s="227"/>
      <c r="X16" s="160" t="s">
        <v>69</v>
      </c>
      <c r="Y16" s="208"/>
      <c r="Z16" s="68">
        <v>1</v>
      </c>
      <c r="AA16" s="177" t="e">
        <f>Z16/Y16*100</f>
        <v>#DIV/0!</v>
      </c>
      <c r="AB16" s="208"/>
      <c r="AC16" s="88"/>
      <c r="AD16" s="230"/>
      <c r="AE16" s="208">
        <v>321.5</v>
      </c>
      <c r="AF16" s="88">
        <v>99.711449999999999</v>
      </c>
      <c r="AG16" s="177">
        <f t="shared" si="6"/>
        <v>31.014447900466564</v>
      </c>
      <c r="AH16" s="219" t="s">
        <v>68</v>
      </c>
      <c r="AI16" s="224"/>
      <c r="AJ16" s="236"/>
      <c r="AK16" s="242"/>
      <c r="AL16" s="200"/>
      <c r="AM16" s="251">
        <f t="shared" si="7"/>
        <v>768.5</v>
      </c>
      <c r="AN16" s="198">
        <f t="shared" si="7"/>
        <v>194.54274000000001</v>
      </c>
      <c r="AO16" s="246">
        <v>91.233401360331598</v>
      </c>
      <c r="AP16" s="95">
        <v>-84.151720000000097</v>
      </c>
      <c r="AQ16" s="154" t="s">
        <v>69</v>
      </c>
      <c r="AR16" s="255">
        <v>1955</v>
      </c>
      <c r="AS16" s="58">
        <v>476</v>
      </c>
      <c r="AT16" s="256">
        <f t="shared" si="10"/>
        <v>24.347826086956523</v>
      </c>
      <c r="AU16" s="59"/>
      <c r="AV16" s="260"/>
      <c r="AW16" s="263">
        <v>22</v>
      </c>
      <c r="AX16" s="97"/>
      <c r="AY16" s="187">
        <f t="shared" si="12"/>
        <v>0</v>
      </c>
      <c r="AZ16" s="219" t="s">
        <v>68</v>
      </c>
      <c r="BA16" s="266">
        <v>21</v>
      </c>
      <c r="BB16" s="267"/>
      <c r="BC16" s="208">
        <v>3.7</v>
      </c>
      <c r="BD16" s="268">
        <v>1.85</v>
      </c>
      <c r="BE16" s="208">
        <v>66</v>
      </c>
      <c r="BF16" s="271">
        <v>14.85</v>
      </c>
      <c r="BG16" s="279"/>
      <c r="BH16" s="280"/>
      <c r="BI16" s="75"/>
      <c r="BJ16" s="279"/>
      <c r="BK16" s="280"/>
      <c r="BL16" s="282">
        <f t="shared" si="13"/>
        <v>2067.6999999999998</v>
      </c>
      <c r="BM16" s="283">
        <f t="shared" si="11"/>
        <v>492.70000000000005</v>
      </c>
      <c r="BN16" s="292">
        <f t="shared" si="8"/>
        <v>2836.2</v>
      </c>
      <c r="BO16" s="293">
        <f t="shared" si="8"/>
        <v>687.24274000000003</v>
      </c>
      <c r="BP16" s="286">
        <v>97.220434065848806</v>
      </c>
      <c r="BQ16" s="193">
        <f t="shared" si="9"/>
        <v>-2148.9572599999997</v>
      </c>
      <c r="BR16" s="86"/>
      <c r="BS16" s="86"/>
      <c r="BT16" s="86"/>
      <c r="BU16" s="86"/>
      <c r="BV16" s="86"/>
      <c r="BW16" s="86"/>
      <c r="BX16" s="86"/>
      <c r="BY16" s="86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</row>
    <row r="17" spans="1:1001">
      <c r="A17" s="175" t="s">
        <v>70</v>
      </c>
      <c r="B17" s="199">
        <v>36</v>
      </c>
      <c r="C17" s="200">
        <v>4.0129200000000003</v>
      </c>
      <c r="D17" s="52">
        <f t="shared" si="0"/>
        <v>11.147000000000002</v>
      </c>
      <c r="E17" s="208"/>
      <c r="F17" s="88">
        <v>8.1449999999999996</v>
      </c>
      <c r="G17" s="177"/>
      <c r="H17" s="208">
        <v>24</v>
      </c>
      <c r="I17" s="88">
        <v>3.0783399999999999</v>
      </c>
      <c r="J17" s="177">
        <f t="shared" si="2"/>
        <v>12.826416666666665</v>
      </c>
      <c r="K17" s="208">
        <v>356</v>
      </c>
      <c r="L17" s="88">
        <v>59.542949999999998</v>
      </c>
      <c r="M17" s="177">
        <f t="shared" si="3"/>
        <v>16.725547752808989</v>
      </c>
      <c r="N17" s="69">
        <v>3</v>
      </c>
      <c r="O17" s="88">
        <v>0.13900000000000001</v>
      </c>
      <c r="P17" s="177">
        <f t="shared" si="4"/>
        <v>4.6333333333333337</v>
      </c>
      <c r="Q17" s="219" t="s">
        <v>70</v>
      </c>
      <c r="R17" s="224">
        <v>131.4</v>
      </c>
      <c r="S17" s="88"/>
      <c r="T17" s="177">
        <f t="shared" si="5"/>
        <v>0</v>
      </c>
      <c r="U17" s="208"/>
      <c r="V17" s="88"/>
      <c r="W17" s="227"/>
      <c r="X17" s="160" t="s">
        <v>70</v>
      </c>
      <c r="Y17" s="208">
        <v>0.6</v>
      </c>
      <c r="Z17" s="68">
        <v>2.6</v>
      </c>
      <c r="AA17" s="177">
        <f>Z17/Y17*100</f>
        <v>433.33333333333337</v>
      </c>
      <c r="AB17" s="208"/>
      <c r="AC17" s="88"/>
      <c r="AD17" s="230"/>
      <c r="AE17" s="208">
        <v>921.61972000000003</v>
      </c>
      <c r="AF17" s="88">
        <v>224.04301000000001</v>
      </c>
      <c r="AG17" s="177">
        <f t="shared" si="6"/>
        <v>24.309702270693599</v>
      </c>
      <c r="AH17" s="219" t="s">
        <v>70</v>
      </c>
      <c r="AI17" s="224"/>
      <c r="AJ17" s="236">
        <v>1.5</v>
      </c>
      <c r="AK17" s="242"/>
      <c r="AL17" s="200"/>
      <c r="AM17" s="251">
        <f t="shared" si="7"/>
        <v>1472.6197200000001</v>
      </c>
      <c r="AN17" s="198">
        <f t="shared" si="7"/>
        <v>303.06121999999999</v>
      </c>
      <c r="AO17" s="246">
        <v>88.982982745378294</v>
      </c>
      <c r="AP17" s="57">
        <v>-179.15575999999999</v>
      </c>
      <c r="AQ17" s="154" t="s">
        <v>70</v>
      </c>
      <c r="AR17" s="255">
        <v>1468</v>
      </c>
      <c r="AS17" s="58">
        <v>351</v>
      </c>
      <c r="AT17" s="256">
        <f t="shared" si="10"/>
        <v>23.91008174386921</v>
      </c>
      <c r="AU17" s="59"/>
      <c r="AV17" s="260"/>
      <c r="AW17" s="263"/>
      <c r="AX17" s="97"/>
      <c r="AY17" s="187"/>
      <c r="AZ17" s="219" t="s">
        <v>70</v>
      </c>
      <c r="BA17" s="266">
        <v>23</v>
      </c>
      <c r="BB17" s="267"/>
      <c r="BC17" s="208">
        <v>6</v>
      </c>
      <c r="BD17" s="268">
        <v>3</v>
      </c>
      <c r="BE17" s="208">
        <v>66</v>
      </c>
      <c r="BF17" s="271">
        <v>14.85</v>
      </c>
      <c r="BG17" s="279"/>
      <c r="BH17" s="280"/>
      <c r="BI17" s="75"/>
      <c r="BJ17" s="279">
        <v>9</v>
      </c>
      <c r="BK17" s="280"/>
      <c r="BL17" s="282">
        <f t="shared" si="13"/>
        <v>1572</v>
      </c>
      <c r="BM17" s="283">
        <f t="shared" si="11"/>
        <v>368.85</v>
      </c>
      <c r="BN17" s="292">
        <f t="shared" si="8"/>
        <v>3044.6197200000001</v>
      </c>
      <c r="BO17" s="293">
        <f t="shared" si="8"/>
        <v>671.91121999999996</v>
      </c>
      <c r="BP17" s="286">
        <v>94.744428437199005</v>
      </c>
      <c r="BQ17" s="193">
        <f t="shared" si="9"/>
        <v>-2372.7085000000002</v>
      </c>
      <c r="BR17" s="86"/>
      <c r="BS17" s="86"/>
      <c r="BT17" s="86"/>
      <c r="BU17" s="86"/>
      <c r="BV17" s="86"/>
      <c r="BW17" s="86"/>
      <c r="BX17" s="86"/>
      <c r="BY17" s="86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</row>
    <row r="18" spans="1:1001">
      <c r="A18" s="175" t="s">
        <v>71</v>
      </c>
      <c r="B18" s="199">
        <v>61</v>
      </c>
      <c r="C18" s="200">
        <v>11.82823</v>
      </c>
      <c r="D18" s="52">
        <f t="shared" si="0"/>
        <v>19.390540983606559</v>
      </c>
      <c r="E18" s="208">
        <v>4</v>
      </c>
      <c r="F18" s="88">
        <v>0.25800000000000001</v>
      </c>
      <c r="G18" s="177">
        <f t="shared" ref="G18:G23" si="14">F18/E18*100</f>
        <v>6.45</v>
      </c>
      <c r="H18" s="208">
        <v>19</v>
      </c>
      <c r="I18" s="88">
        <v>0.13086</v>
      </c>
      <c r="J18" s="177">
        <f t="shared" si="2"/>
        <v>0.6887368421052632</v>
      </c>
      <c r="K18" s="208">
        <v>286</v>
      </c>
      <c r="L18" s="88">
        <v>11.882989999999999</v>
      </c>
      <c r="M18" s="177">
        <f t="shared" si="3"/>
        <v>4.1548916083916083</v>
      </c>
      <c r="N18" s="69">
        <v>5</v>
      </c>
      <c r="O18" s="88"/>
      <c r="P18" s="177">
        <f t="shared" si="4"/>
        <v>0</v>
      </c>
      <c r="Q18" s="219" t="s">
        <v>71</v>
      </c>
      <c r="R18" s="224"/>
      <c r="S18" s="88"/>
      <c r="T18" s="177"/>
      <c r="U18" s="208">
        <v>68.8</v>
      </c>
      <c r="V18" s="88">
        <v>4.8813599999999999</v>
      </c>
      <c r="W18" s="227"/>
      <c r="X18" s="160" t="s">
        <v>71</v>
      </c>
      <c r="Y18" s="208"/>
      <c r="Z18" s="68"/>
      <c r="AA18" s="230"/>
      <c r="AB18" s="208"/>
      <c r="AC18" s="88"/>
      <c r="AD18" s="230"/>
      <c r="AE18" s="208">
        <v>238.00068999999999</v>
      </c>
      <c r="AF18" s="88">
        <v>57.857289999999999</v>
      </c>
      <c r="AG18" s="177">
        <f t="shared" si="6"/>
        <v>24.309715236539862</v>
      </c>
      <c r="AH18" s="219" t="s">
        <v>71</v>
      </c>
      <c r="AI18" s="224"/>
      <c r="AJ18" s="236"/>
      <c r="AK18" s="242"/>
      <c r="AL18" s="200"/>
      <c r="AM18" s="251">
        <f t="shared" si="7"/>
        <v>681.80069000000003</v>
      </c>
      <c r="AN18" s="198">
        <f t="shared" si="7"/>
        <v>86.838729999999998</v>
      </c>
      <c r="AO18" s="246">
        <v>76.104077990160107</v>
      </c>
      <c r="AP18" s="95">
        <v>-204.57490000000001</v>
      </c>
      <c r="AQ18" s="154" t="s">
        <v>71</v>
      </c>
      <c r="AR18" s="255">
        <v>1756</v>
      </c>
      <c r="AS18" s="58">
        <v>426</v>
      </c>
      <c r="AT18" s="256">
        <f t="shared" si="10"/>
        <v>24.259681093394079</v>
      </c>
      <c r="AU18" s="59"/>
      <c r="AV18" s="260"/>
      <c r="AW18" s="263">
        <v>20</v>
      </c>
      <c r="AX18" s="97"/>
      <c r="AY18" s="187">
        <f t="shared" si="12"/>
        <v>0</v>
      </c>
      <c r="AZ18" s="219" t="s">
        <v>71</v>
      </c>
      <c r="BA18" s="266">
        <v>19</v>
      </c>
      <c r="BB18" s="267">
        <v>5</v>
      </c>
      <c r="BC18" s="208">
        <v>5</v>
      </c>
      <c r="BD18" s="268">
        <v>2.5</v>
      </c>
      <c r="BE18" s="208">
        <v>66</v>
      </c>
      <c r="BF18" s="271">
        <v>14.85</v>
      </c>
      <c r="BG18" s="279"/>
      <c r="BH18" s="280"/>
      <c r="BI18" s="75"/>
      <c r="BJ18" s="279"/>
      <c r="BK18" s="280"/>
      <c r="BL18" s="282">
        <f t="shared" si="13"/>
        <v>1866</v>
      </c>
      <c r="BM18" s="283">
        <f t="shared" si="11"/>
        <v>448.35</v>
      </c>
      <c r="BN18" s="292">
        <f t="shared" si="8"/>
        <v>2547.80069</v>
      </c>
      <c r="BO18" s="293">
        <f t="shared" si="8"/>
        <v>535.18873000000008</v>
      </c>
      <c r="BP18" s="286">
        <v>93.041925670757706</v>
      </c>
      <c r="BQ18" s="193">
        <f t="shared" si="9"/>
        <v>-2012.61196</v>
      </c>
      <c r="BR18" s="86"/>
      <c r="BS18" s="86"/>
      <c r="BT18" s="86"/>
      <c r="BU18" s="86"/>
      <c r="BV18" s="86"/>
      <c r="BW18" s="86"/>
      <c r="BX18" s="86"/>
      <c r="BY18" s="86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</row>
    <row r="19" spans="1:1001">
      <c r="A19" s="175" t="s">
        <v>72</v>
      </c>
      <c r="B19" s="199">
        <v>115</v>
      </c>
      <c r="C19" s="200">
        <v>39.42315</v>
      </c>
      <c r="D19" s="52">
        <f t="shared" si="0"/>
        <v>34.280999999999999</v>
      </c>
      <c r="E19" s="208">
        <v>59</v>
      </c>
      <c r="F19" s="88">
        <v>5.91</v>
      </c>
      <c r="G19" s="177">
        <f t="shared" si="14"/>
        <v>10.016949152542374</v>
      </c>
      <c r="H19" s="208">
        <v>53.3</v>
      </c>
      <c r="I19" s="88">
        <v>1.02874</v>
      </c>
      <c r="J19" s="177">
        <f t="shared" si="2"/>
        <v>1.930093808630394</v>
      </c>
      <c r="K19" s="199">
        <v>815</v>
      </c>
      <c r="L19" s="88">
        <v>33.706949999999999</v>
      </c>
      <c r="M19" s="177">
        <f t="shared" si="3"/>
        <v>4.1358220858895702</v>
      </c>
      <c r="N19" s="69">
        <v>1</v>
      </c>
      <c r="O19" s="88">
        <v>8.0831099999999996</v>
      </c>
      <c r="P19" s="177">
        <f t="shared" si="4"/>
        <v>808.31099999999992</v>
      </c>
      <c r="Q19" s="219" t="s">
        <v>72</v>
      </c>
      <c r="R19" s="224"/>
      <c r="S19" s="88"/>
      <c r="T19" s="177"/>
      <c r="U19" s="208"/>
      <c r="V19" s="88"/>
      <c r="W19" s="177"/>
      <c r="X19" s="160" t="s">
        <v>72</v>
      </c>
      <c r="Y19" s="208"/>
      <c r="Z19" s="68"/>
      <c r="AA19" s="177" t="e">
        <f>Z19/Y19*100</f>
        <v>#DIV/0!</v>
      </c>
      <c r="AB19" s="208"/>
      <c r="AC19" s="88"/>
      <c r="AD19" s="230"/>
      <c r="AE19" s="208">
        <v>303.83067999999997</v>
      </c>
      <c r="AF19" s="88">
        <v>73.860370000000003</v>
      </c>
      <c r="AG19" s="177">
        <f t="shared" si="6"/>
        <v>24.309714213192692</v>
      </c>
      <c r="AH19" s="219" t="s">
        <v>72</v>
      </c>
      <c r="AI19" s="224"/>
      <c r="AJ19" s="236"/>
      <c r="AK19" s="242"/>
      <c r="AL19" s="200"/>
      <c r="AM19" s="251">
        <f t="shared" si="7"/>
        <v>1347.13068</v>
      </c>
      <c r="AN19" s="198">
        <f t="shared" si="7"/>
        <v>162.01231999999999</v>
      </c>
      <c r="AO19" s="246">
        <v>63.634181550164101</v>
      </c>
      <c r="AP19" s="57">
        <v>-535.82997</v>
      </c>
      <c r="AQ19" s="154" t="s">
        <v>72</v>
      </c>
      <c r="AR19" s="255">
        <v>1246</v>
      </c>
      <c r="AS19" s="58">
        <v>296</v>
      </c>
      <c r="AT19" s="256">
        <f t="shared" si="10"/>
        <v>23.756019261637242</v>
      </c>
      <c r="AU19" s="59"/>
      <c r="AV19" s="260"/>
      <c r="AW19" s="263"/>
      <c r="AX19" s="97"/>
      <c r="AY19" s="187"/>
      <c r="AZ19" s="219" t="s">
        <v>72</v>
      </c>
      <c r="BA19" s="266">
        <v>19</v>
      </c>
      <c r="BB19" s="267"/>
      <c r="BC19" s="208">
        <v>6</v>
      </c>
      <c r="BD19" s="268">
        <v>3</v>
      </c>
      <c r="BE19" s="208">
        <v>66</v>
      </c>
      <c r="BF19" s="271">
        <v>14.85</v>
      </c>
      <c r="BG19" s="279"/>
      <c r="BH19" s="280"/>
      <c r="BI19" s="75"/>
      <c r="BJ19" s="279"/>
      <c r="BK19" s="280"/>
      <c r="BL19" s="282">
        <f t="shared" si="13"/>
        <v>1337</v>
      </c>
      <c r="BM19" s="283">
        <f t="shared" si="11"/>
        <v>313.85000000000002</v>
      </c>
      <c r="BN19" s="292">
        <f t="shared" si="8"/>
        <v>2684.1306800000002</v>
      </c>
      <c r="BO19" s="293">
        <f t="shared" si="8"/>
        <v>475.86232000000001</v>
      </c>
      <c r="BP19" s="286">
        <v>82.449895255513596</v>
      </c>
      <c r="BQ19" s="193">
        <f t="shared" si="9"/>
        <v>-2208.26836</v>
      </c>
      <c r="BR19" s="86"/>
      <c r="BS19" s="86"/>
      <c r="BT19" s="86"/>
      <c r="BU19" s="86"/>
      <c r="BV19" s="86"/>
      <c r="BW19" s="86"/>
      <c r="BX19" s="86"/>
      <c r="BY19" s="86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</row>
    <row r="20" spans="1:1001">
      <c r="A20" s="175" t="s">
        <v>73</v>
      </c>
      <c r="B20" s="199">
        <v>171</v>
      </c>
      <c r="C20" s="200">
        <v>30.700600000000001</v>
      </c>
      <c r="D20" s="52">
        <f t="shared" si="0"/>
        <v>17.953567251461987</v>
      </c>
      <c r="E20" s="208">
        <v>20</v>
      </c>
      <c r="F20" s="88">
        <v>4.6660000000000004</v>
      </c>
      <c r="G20" s="177">
        <f t="shared" si="14"/>
        <v>23.330000000000002</v>
      </c>
      <c r="H20" s="208">
        <v>132</v>
      </c>
      <c r="I20" s="88">
        <v>8.7349300000000003</v>
      </c>
      <c r="J20" s="177">
        <f t="shared" si="2"/>
        <v>6.6173712121212116</v>
      </c>
      <c r="K20" s="208">
        <v>574</v>
      </c>
      <c r="L20" s="88">
        <v>76.467519999999993</v>
      </c>
      <c r="M20" s="177">
        <f t="shared" si="3"/>
        <v>13.321867595818816</v>
      </c>
      <c r="N20" s="69">
        <v>19</v>
      </c>
      <c r="O20" s="88">
        <v>-1.73759</v>
      </c>
      <c r="P20" s="177">
        <f t="shared" si="4"/>
        <v>-9.1452105263157897</v>
      </c>
      <c r="Q20" s="219" t="s">
        <v>73</v>
      </c>
      <c r="R20" s="224">
        <v>107.3</v>
      </c>
      <c r="S20" s="88"/>
      <c r="T20" s="177">
        <f t="shared" si="5"/>
        <v>0</v>
      </c>
      <c r="U20" s="208"/>
      <c r="V20" s="88"/>
      <c r="W20" s="227"/>
      <c r="X20" s="160" t="s">
        <v>73</v>
      </c>
      <c r="Y20" s="208"/>
      <c r="Z20" s="68"/>
      <c r="AA20" s="177" t="e">
        <f>Z20/Y20*100</f>
        <v>#DIV/0!</v>
      </c>
      <c r="AB20" s="208"/>
      <c r="AC20" s="88"/>
      <c r="AD20" s="230"/>
      <c r="AE20" s="208">
        <v>837.4</v>
      </c>
      <c r="AF20" s="88">
        <v>259.74218000000002</v>
      </c>
      <c r="AG20" s="177">
        <f t="shared" si="6"/>
        <v>31.0176952471937</v>
      </c>
      <c r="AH20" s="219" t="s">
        <v>73</v>
      </c>
      <c r="AI20" s="224"/>
      <c r="AJ20" s="236"/>
      <c r="AK20" s="242"/>
      <c r="AL20" s="200"/>
      <c r="AM20" s="251">
        <f t="shared" si="7"/>
        <v>1860.6999999999998</v>
      </c>
      <c r="AN20" s="198">
        <f t="shared" si="7"/>
        <v>378.57364000000001</v>
      </c>
      <c r="AO20" s="246">
        <v>83.775152627712799</v>
      </c>
      <c r="AP20" s="95">
        <v>-479.74732</v>
      </c>
      <c r="AQ20" s="154" t="s">
        <v>73</v>
      </c>
      <c r="AR20" s="255">
        <v>3692</v>
      </c>
      <c r="AS20" s="58">
        <v>911</v>
      </c>
      <c r="AT20" s="256">
        <f t="shared" si="10"/>
        <v>24.674972914409533</v>
      </c>
      <c r="AU20" s="59"/>
      <c r="AV20" s="260"/>
      <c r="AW20" s="263">
        <v>51</v>
      </c>
      <c r="AX20" s="97"/>
      <c r="AY20" s="187">
        <f t="shared" si="12"/>
        <v>0</v>
      </c>
      <c r="AZ20" s="219" t="s">
        <v>73</v>
      </c>
      <c r="BA20" s="266">
        <v>46</v>
      </c>
      <c r="BB20" s="267">
        <v>12</v>
      </c>
      <c r="BC20" s="208">
        <v>11.9</v>
      </c>
      <c r="BD20" s="268">
        <v>5.95</v>
      </c>
      <c r="BE20" s="208">
        <v>165.2</v>
      </c>
      <c r="BF20" s="271">
        <v>37.17</v>
      </c>
      <c r="BG20" s="279"/>
      <c r="BH20" s="280"/>
      <c r="BI20" s="75"/>
      <c r="BJ20" s="279"/>
      <c r="BK20" s="280"/>
      <c r="BL20" s="282">
        <f t="shared" si="13"/>
        <v>3966.1</v>
      </c>
      <c r="BM20" s="283">
        <f t="shared" si="11"/>
        <v>966.12</v>
      </c>
      <c r="BN20" s="292">
        <f t="shared" si="8"/>
        <v>5826.7999999999993</v>
      </c>
      <c r="BO20" s="293">
        <f t="shared" si="8"/>
        <v>1344.69364</v>
      </c>
      <c r="BP20" s="286">
        <v>93.205836201602906</v>
      </c>
      <c r="BQ20" s="193">
        <f t="shared" si="9"/>
        <v>-4482.1063599999998</v>
      </c>
      <c r="BR20" s="86"/>
      <c r="BS20" s="86"/>
      <c r="BT20" s="86"/>
      <c r="BU20" s="86"/>
      <c r="BV20" s="86"/>
      <c r="BW20" s="86"/>
      <c r="BX20" s="86"/>
      <c r="BY20" s="86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</row>
    <row r="21" spans="1:1001">
      <c r="A21" s="175" t="s">
        <v>74</v>
      </c>
      <c r="B21" s="199">
        <v>86</v>
      </c>
      <c r="C21" s="200">
        <v>32.881070000000001</v>
      </c>
      <c r="D21" s="52">
        <f t="shared" si="0"/>
        <v>38.233802325581394</v>
      </c>
      <c r="E21" s="208">
        <v>0</v>
      </c>
      <c r="F21" s="88"/>
      <c r="G21" s="177"/>
      <c r="H21" s="208">
        <v>50</v>
      </c>
      <c r="I21" s="88">
        <v>0.70899999999999996</v>
      </c>
      <c r="J21" s="177">
        <f t="shared" si="2"/>
        <v>1.4179999999999999</v>
      </c>
      <c r="K21" s="208">
        <v>276</v>
      </c>
      <c r="L21" s="88">
        <v>6.22072</v>
      </c>
      <c r="M21" s="177">
        <f t="shared" si="3"/>
        <v>2.2538840579710144</v>
      </c>
      <c r="N21" s="69">
        <v>2</v>
      </c>
      <c r="O21" s="88">
        <v>64.350999999999999</v>
      </c>
      <c r="P21" s="177">
        <f t="shared" si="4"/>
        <v>3217.55</v>
      </c>
      <c r="Q21" s="219" t="s">
        <v>74</v>
      </c>
      <c r="R21" s="224"/>
      <c r="S21" s="88"/>
      <c r="T21" s="177"/>
      <c r="U21" s="208"/>
      <c r="V21" s="88"/>
      <c r="W21" s="227"/>
      <c r="X21" s="160" t="s">
        <v>74</v>
      </c>
      <c r="Y21" s="208"/>
      <c r="Z21" s="68"/>
      <c r="AA21" s="177" t="e">
        <f>Z21/Y21*100</f>
        <v>#DIV/0!</v>
      </c>
      <c r="AB21" s="208"/>
      <c r="AC21" s="88"/>
      <c r="AD21" s="230"/>
      <c r="AE21" s="208">
        <v>146.9</v>
      </c>
      <c r="AF21" s="88">
        <v>45.54721</v>
      </c>
      <c r="AG21" s="177">
        <f t="shared" si="6"/>
        <v>31.005588835942817</v>
      </c>
      <c r="AH21" s="219" t="s">
        <v>74</v>
      </c>
      <c r="AI21" s="224"/>
      <c r="AJ21" s="236"/>
      <c r="AK21" s="242"/>
      <c r="AL21" s="200"/>
      <c r="AM21" s="251">
        <f t="shared" si="7"/>
        <v>560.9</v>
      </c>
      <c r="AN21" s="198">
        <f t="shared" si="7"/>
        <v>149.709</v>
      </c>
      <c r="AO21" s="246">
        <v>60.169679429457098</v>
      </c>
      <c r="AP21" s="57">
        <v>-498.06142999999997</v>
      </c>
      <c r="AQ21" s="154" t="s">
        <v>74</v>
      </c>
      <c r="AR21" s="255">
        <v>799</v>
      </c>
      <c r="AS21" s="58">
        <v>218</v>
      </c>
      <c r="AT21" s="256">
        <f t="shared" si="10"/>
        <v>27.284105131414265</v>
      </c>
      <c r="AU21" s="59"/>
      <c r="AV21" s="260"/>
      <c r="AW21" s="263"/>
      <c r="AX21" s="97"/>
      <c r="AY21" s="187"/>
      <c r="AZ21" s="219" t="s">
        <v>74</v>
      </c>
      <c r="BA21" s="266">
        <v>11</v>
      </c>
      <c r="BB21" s="267"/>
      <c r="BC21" s="208">
        <v>2.6</v>
      </c>
      <c r="BD21" s="268">
        <v>1.3</v>
      </c>
      <c r="BE21" s="208">
        <v>66</v>
      </c>
      <c r="BF21" s="271">
        <v>14.85</v>
      </c>
      <c r="BG21" s="279"/>
      <c r="BH21" s="280"/>
      <c r="BI21" s="75"/>
      <c r="BJ21" s="279"/>
      <c r="BK21" s="280"/>
      <c r="BL21" s="282">
        <f t="shared" si="13"/>
        <v>878.6</v>
      </c>
      <c r="BM21" s="283">
        <f t="shared" si="11"/>
        <v>234.15</v>
      </c>
      <c r="BN21" s="292">
        <f t="shared" si="8"/>
        <v>1439.5</v>
      </c>
      <c r="BO21" s="293">
        <f t="shared" si="8"/>
        <v>383.85900000000004</v>
      </c>
      <c r="BP21" s="286">
        <v>77.929742315826701</v>
      </c>
      <c r="BQ21" s="193">
        <f t="shared" si="9"/>
        <v>-1055.6410000000001</v>
      </c>
      <c r="BR21" s="86"/>
      <c r="BS21" s="86"/>
      <c r="BT21" s="86"/>
      <c r="BU21" s="86"/>
      <c r="BV21" s="86"/>
      <c r="BW21" s="86"/>
      <c r="BX21" s="86"/>
      <c r="BY21" s="86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</row>
    <row r="22" spans="1:1001">
      <c r="A22" s="178" t="s">
        <v>75</v>
      </c>
      <c r="B22" s="201">
        <v>122</v>
      </c>
      <c r="C22" s="202">
        <v>25.714670000000002</v>
      </c>
      <c r="D22" s="52">
        <f t="shared" si="0"/>
        <v>21.077598360655738</v>
      </c>
      <c r="E22" s="210">
        <v>14</v>
      </c>
      <c r="F22" s="109">
        <v>12.5</v>
      </c>
      <c r="G22" s="177">
        <f t="shared" si="14"/>
        <v>89.285714285714292</v>
      </c>
      <c r="H22" s="210">
        <v>54</v>
      </c>
      <c r="I22" s="109">
        <v>5.7683400000000002</v>
      </c>
      <c r="J22" s="177">
        <f t="shared" si="2"/>
        <v>10.682111111111112</v>
      </c>
      <c r="K22" s="216">
        <v>281</v>
      </c>
      <c r="L22" s="111">
        <v>18.1553</v>
      </c>
      <c r="M22" s="177">
        <f t="shared" si="3"/>
        <v>6.4609608540925265</v>
      </c>
      <c r="N22" s="212">
        <v>1</v>
      </c>
      <c r="O22" s="111">
        <v>0.45395999999999997</v>
      </c>
      <c r="P22" s="177">
        <f t="shared" si="4"/>
        <v>45.396000000000001</v>
      </c>
      <c r="Q22" s="220" t="s">
        <v>75</v>
      </c>
      <c r="R22" s="225">
        <v>554.20000000000005</v>
      </c>
      <c r="S22" s="113"/>
      <c r="T22" s="177">
        <f t="shared" si="5"/>
        <v>0</v>
      </c>
      <c r="U22" s="216"/>
      <c r="V22" s="113"/>
      <c r="W22" s="227"/>
      <c r="X22" s="163" t="s">
        <v>75</v>
      </c>
      <c r="Y22" s="232">
        <v>10</v>
      </c>
      <c r="Z22" s="115"/>
      <c r="AA22" s="177">
        <f>Z22/Y22*100</f>
        <v>0</v>
      </c>
      <c r="AB22" s="232"/>
      <c r="AC22" s="116"/>
      <c r="AD22" s="177" t="e">
        <f>AC22/AB22*100</f>
        <v>#DIV/0!</v>
      </c>
      <c r="AE22" s="232">
        <v>230.2</v>
      </c>
      <c r="AF22" s="113">
        <v>71.398359999999997</v>
      </c>
      <c r="AG22" s="177">
        <f t="shared" si="6"/>
        <v>31.015794960903563</v>
      </c>
      <c r="AH22" s="220" t="s">
        <v>75</v>
      </c>
      <c r="AI22" s="237"/>
      <c r="AJ22" s="238"/>
      <c r="AK22" s="243"/>
      <c r="AL22" s="244"/>
      <c r="AM22" s="251">
        <f t="shared" si="7"/>
        <v>1266.4000000000001</v>
      </c>
      <c r="AN22" s="198">
        <f t="shared" si="7"/>
        <v>133.99063000000001</v>
      </c>
      <c r="AO22" s="247">
        <v>99.611577062884507</v>
      </c>
      <c r="AP22" s="56">
        <v>-5.2049799999999804</v>
      </c>
      <c r="AQ22" s="154" t="s">
        <v>75</v>
      </c>
      <c r="AR22" s="257">
        <v>1843</v>
      </c>
      <c r="AS22" s="122">
        <v>446</v>
      </c>
      <c r="AT22" s="256">
        <f t="shared" si="10"/>
        <v>24.199674443841563</v>
      </c>
      <c r="AU22" s="59"/>
      <c r="AV22" s="260"/>
      <c r="AW22" s="264">
        <v>16</v>
      </c>
      <c r="AX22" s="126"/>
      <c r="AY22" s="187">
        <f t="shared" si="12"/>
        <v>0</v>
      </c>
      <c r="AZ22" s="220" t="s">
        <v>75</v>
      </c>
      <c r="BA22" s="266">
        <v>20</v>
      </c>
      <c r="BB22" s="267">
        <v>5</v>
      </c>
      <c r="BC22" s="210">
        <v>4.4000000000000004</v>
      </c>
      <c r="BD22" s="269">
        <v>2.2000000000000002</v>
      </c>
      <c r="BE22" s="210">
        <v>66</v>
      </c>
      <c r="BF22" s="269">
        <v>14.85</v>
      </c>
      <c r="BG22" s="275"/>
      <c r="BH22" s="276"/>
      <c r="BI22" s="101"/>
      <c r="BJ22" s="275"/>
      <c r="BK22" s="276"/>
      <c r="BL22" s="282">
        <f t="shared" si="13"/>
        <v>1949.4</v>
      </c>
      <c r="BM22" s="283">
        <f t="shared" si="11"/>
        <v>468.05</v>
      </c>
      <c r="BN22" s="292">
        <f t="shared" si="8"/>
        <v>3215.8</v>
      </c>
      <c r="BO22" s="293">
        <f t="shared" si="8"/>
        <v>602.04062999999996</v>
      </c>
      <c r="BP22" s="287">
        <v>99.851740763812899</v>
      </c>
      <c r="BQ22" s="193">
        <f t="shared" si="9"/>
        <v>-2613.7593700000002</v>
      </c>
      <c r="BR22" s="86"/>
      <c r="BS22" s="86"/>
      <c r="BT22" s="86"/>
      <c r="BU22" s="86"/>
      <c r="BV22" s="86"/>
      <c r="BW22" s="86"/>
      <c r="BX22" s="86"/>
      <c r="BY22" s="86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</row>
    <row r="23" spans="1:1001" ht="12" thickBot="1">
      <c r="A23" s="179" t="s">
        <v>16</v>
      </c>
      <c r="B23" s="203">
        <f>SUM(B9:B22)</f>
        <v>6567.5</v>
      </c>
      <c r="C23" s="204">
        <f>SUM(C9:C22)</f>
        <v>1458.0386399999998</v>
      </c>
      <c r="D23" s="205">
        <f t="shared" si="0"/>
        <v>22.200816749143506</v>
      </c>
      <c r="E23" s="211">
        <f>SUM(E9:E22)</f>
        <v>312</v>
      </c>
      <c r="F23" s="180">
        <f>SUM(F9:F22)</f>
        <v>508.31113999999997</v>
      </c>
      <c r="G23" s="182">
        <f t="shared" si="14"/>
        <v>162.92023717948717</v>
      </c>
      <c r="H23" s="215">
        <f>SUM(H9:H22)</f>
        <v>1134.3</v>
      </c>
      <c r="I23" s="180">
        <f>SUM(I9:I22)</f>
        <v>66.633849999999995</v>
      </c>
      <c r="J23" s="182">
        <f t="shared" si="2"/>
        <v>5.8744467953804103</v>
      </c>
      <c r="K23" s="211">
        <f>SUM(K9:K22)</f>
        <v>7182</v>
      </c>
      <c r="L23" s="180">
        <f>SUM(L9:L22)</f>
        <v>943.98940000000005</v>
      </c>
      <c r="M23" s="182">
        <f t="shared" si="3"/>
        <v>13.143823447507657</v>
      </c>
      <c r="N23" s="213">
        <f>SUM(N9:N22)</f>
        <v>539</v>
      </c>
      <c r="O23" s="180">
        <f>SUM(O9:O22)</f>
        <v>324.12473999999997</v>
      </c>
      <c r="P23" s="182">
        <f t="shared" si="4"/>
        <v>60.134460111317246</v>
      </c>
      <c r="Q23" s="221" t="s">
        <v>16</v>
      </c>
      <c r="R23" s="211">
        <f>SUM(R9:R22)</f>
        <v>1123.3</v>
      </c>
      <c r="S23" s="180">
        <f>SUM(S9:S22)</f>
        <v>0</v>
      </c>
      <c r="T23" s="182">
        <f t="shared" si="5"/>
        <v>0</v>
      </c>
      <c r="U23" s="203">
        <f>SUM(U9:U22)</f>
        <v>336.23928000000001</v>
      </c>
      <c r="V23" s="180">
        <f>SUM(V9:V22)</f>
        <v>4.8813599999999999</v>
      </c>
      <c r="W23" s="182"/>
      <c r="X23" s="228">
        <f>SUM(X9:X22)</f>
        <v>0</v>
      </c>
      <c r="Y23" s="211">
        <f>SUM(Y9:Y22)</f>
        <v>35.6</v>
      </c>
      <c r="Z23" s="180">
        <f>SUM(Z9:Z22)</f>
        <v>20.85</v>
      </c>
      <c r="AA23" s="182">
        <f>Z23/Y23*100</f>
        <v>58.567415730337082</v>
      </c>
      <c r="AB23" s="203">
        <f>SUM(AB9:AB22)</f>
        <v>400</v>
      </c>
      <c r="AC23" s="180">
        <f>SUM(AC9:AC22)</f>
        <v>0</v>
      </c>
      <c r="AD23" s="182">
        <f>AC23/AB23*100</f>
        <v>0</v>
      </c>
      <c r="AE23" s="203">
        <f>SUM(AE9:AE22)</f>
        <v>8625.3213200000009</v>
      </c>
      <c r="AF23" s="180">
        <f>SUM(AF9:AF22)</f>
        <v>2284.7165500000006</v>
      </c>
      <c r="AG23" s="182">
        <f t="shared" si="6"/>
        <v>26.488480431474525</v>
      </c>
      <c r="AH23" s="221" t="s">
        <v>16</v>
      </c>
      <c r="AI23" s="215">
        <f t="shared" ref="AI23:AO23" si="15">SUM(AI9:AI22)</f>
        <v>0</v>
      </c>
      <c r="AJ23" s="239">
        <f t="shared" si="15"/>
        <v>1.8</v>
      </c>
      <c r="AK23" s="211">
        <f t="shared" si="15"/>
        <v>0</v>
      </c>
      <c r="AL23" s="239">
        <f t="shared" si="15"/>
        <v>0</v>
      </c>
      <c r="AM23" s="203">
        <f t="shared" si="15"/>
        <v>26255.260600000001</v>
      </c>
      <c r="AN23" s="204">
        <f t="shared" si="15"/>
        <v>5613.3456799999994</v>
      </c>
      <c r="AO23" s="213">
        <f t="shared" si="15"/>
        <v>1169.5443042815507</v>
      </c>
      <c r="AP23" s="188">
        <v>-5.2049799999999804</v>
      </c>
      <c r="AQ23" s="252">
        <f>SUM(AQ9:AQ22)</f>
        <v>0</v>
      </c>
      <c r="AR23" s="258">
        <f>SUM(AR9:AR22)</f>
        <v>33743</v>
      </c>
      <c r="AS23" s="189">
        <f>SUM(AS9:AS22)</f>
        <v>8436</v>
      </c>
      <c r="AT23" s="259">
        <v>100</v>
      </c>
      <c r="AU23" s="222">
        <f>SUM(AU9:AU22)</f>
        <v>0</v>
      </c>
      <c r="AV23" s="252">
        <f>SUM(AV9:AV22)</f>
        <v>0</v>
      </c>
      <c r="AW23" s="215">
        <f>SUM(AW9:AW22)</f>
        <v>200</v>
      </c>
      <c r="AX23" s="181">
        <f>SUM(AX9:AX22)</f>
        <v>0</v>
      </c>
      <c r="AY23" s="190">
        <f t="shared" si="12"/>
        <v>0</v>
      </c>
      <c r="AZ23" s="221" t="s">
        <v>16</v>
      </c>
      <c r="BA23" s="215">
        <f t="shared" ref="BA23:BH23" si="16">SUM(BA9:BA22)</f>
        <v>900</v>
      </c>
      <c r="BB23" s="194">
        <f t="shared" si="16"/>
        <v>210</v>
      </c>
      <c r="BC23" s="215">
        <f t="shared" si="16"/>
        <v>81.900000000000006</v>
      </c>
      <c r="BD23" s="194">
        <f t="shared" si="16"/>
        <v>40.950000000000003</v>
      </c>
      <c r="BE23" s="215">
        <f t="shared" si="16"/>
        <v>1386.8</v>
      </c>
      <c r="BF23" s="194">
        <f t="shared" si="16"/>
        <v>312.02999999999997</v>
      </c>
      <c r="BG23" s="215">
        <f t="shared" si="16"/>
        <v>3276</v>
      </c>
      <c r="BH23" s="194">
        <f t="shared" si="16"/>
        <v>0</v>
      </c>
      <c r="BI23" s="274"/>
      <c r="BJ23" s="215">
        <f t="shared" ref="BJ23:BO23" si="17">SUM(BJ9:BJ22)</f>
        <v>27</v>
      </c>
      <c r="BK23" s="194">
        <f t="shared" si="17"/>
        <v>0</v>
      </c>
      <c r="BL23" s="203">
        <f t="shared" si="17"/>
        <v>39614.699999999997</v>
      </c>
      <c r="BM23" s="204">
        <f t="shared" si="17"/>
        <v>8998.98</v>
      </c>
      <c r="BN23" s="203">
        <f t="shared" si="17"/>
        <v>65869.960600000006</v>
      </c>
      <c r="BO23" s="204">
        <f t="shared" si="17"/>
        <v>14612.325680000002</v>
      </c>
      <c r="BP23" s="288">
        <v>99.851740763812899</v>
      </c>
      <c r="BQ23" s="194">
        <f>SUM(BQ9:BQ22)</f>
        <v>-51257.634920000004</v>
      </c>
      <c r="BR23" s="86"/>
      <c r="BS23" s="86"/>
      <c r="BT23" s="86"/>
      <c r="BU23" s="86"/>
      <c r="BV23" s="86"/>
      <c r="BW23" s="86"/>
      <c r="BX23" s="86"/>
      <c r="BY23" s="86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</row>
    <row r="24" spans="1:1001">
      <c r="AN24" s="164"/>
      <c r="BN24" s="165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</row>
    <row r="25" spans="1:1001">
      <c r="D25" s="166"/>
      <c r="E25" s="166"/>
      <c r="F25" s="166"/>
      <c r="G25" s="166"/>
      <c r="AM25" s="164"/>
      <c r="AN25" s="165"/>
      <c r="BN25" s="141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</row>
    <row r="26" spans="1:1001">
      <c r="A26" s="146" t="s">
        <v>76</v>
      </c>
      <c r="C26" s="16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</row>
    <row r="27" spans="1:1001">
      <c r="B27" s="168"/>
      <c r="C27" s="168"/>
      <c r="E27" s="165"/>
      <c r="H27" s="168"/>
      <c r="I27" s="168"/>
      <c r="N27" s="168"/>
      <c r="O27" s="168"/>
      <c r="R27" s="168"/>
      <c r="S27" s="168"/>
      <c r="U27" s="168"/>
      <c r="Y27" s="168"/>
      <c r="Z27" s="168"/>
      <c r="AA27" s="168"/>
      <c r="AB27" s="168"/>
      <c r="AC27" s="168"/>
      <c r="AD27" s="168"/>
      <c r="AE27" s="168"/>
      <c r="AF27" s="168"/>
      <c r="AG27" s="168"/>
      <c r="AI27" s="168"/>
      <c r="AJ27" s="168"/>
      <c r="AK27" s="168"/>
      <c r="AL27" s="168"/>
      <c r="AN27" s="168"/>
      <c r="AO27" s="168"/>
      <c r="AV27" s="168"/>
      <c r="AW27" s="168"/>
      <c r="AX27" s="168"/>
      <c r="AY27" s="168"/>
      <c r="BA27" s="168"/>
      <c r="BB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</row>
    <row r="28" spans="1:1001">
      <c r="C28" s="164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</row>
    <row r="29" spans="1:1001">
      <c r="C29" s="164"/>
      <c r="CI29" s="147"/>
      <c r="CJ29" s="147"/>
      <c r="CK29" s="147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</row>
    <row r="30" spans="1:1001">
      <c r="C30" s="164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</row>
    <row r="31" spans="1:1001">
      <c r="C31" s="164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</row>
    <row r="32" spans="1:1001">
      <c r="C32" s="164"/>
      <c r="CI32" s="147"/>
      <c r="CJ32" s="147"/>
      <c r="CK32" s="147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</row>
    <row r="33" spans="3:3" s="147" customFormat="1">
      <c r="C33" s="164"/>
    </row>
    <row r="34" spans="3:3" s="147" customFormat="1">
      <c r="C34" s="164"/>
    </row>
    <row r="35" spans="3:3" s="147" customFormat="1">
      <c r="C35" s="164"/>
    </row>
    <row r="36" spans="3:3" s="147" customFormat="1">
      <c r="C36" s="164"/>
    </row>
    <row r="37" spans="3:3" s="147" customFormat="1">
      <c r="C37" s="164"/>
    </row>
    <row r="38" spans="3:3" s="147" customFormat="1">
      <c r="C38" s="164"/>
    </row>
    <row r="39" spans="3:3" s="147" customFormat="1">
      <c r="C39" s="164"/>
    </row>
    <row r="40" spans="3:3" s="147" customFormat="1">
      <c r="C40" s="164"/>
    </row>
    <row r="41" spans="3:3" s="147" customFormat="1">
      <c r="C41" s="164"/>
    </row>
    <row r="42" spans="3:3" s="147" customFormat="1">
      <c r="C42" s="164"/>
    </row>
    <row r="43" spans="3:3" s="147" customFormat="1">
      <c r="C43" s="169"/>
    </row>
  </sheetData>
  <mergeCells count="33">
    <mergeCell ref="A4:BP4"/>
    <mergeCell ref="B6:C6"/>
    <mergeCell ref="E6:F6"/>
    <mergeCell ref="H6:I6"/>
    <mergeCell ref="K6:L6"/>
    <mergeCell ref="N6:O6"/>
    <mergeCell ref="R6:S6"/>
    <mergeCell ref="U6:V6"/>
    <mergeCell ref="Y6:Z7"/>
    <mergeCell ref="AB6:AC6"/>
    <mergeCell ref="AE6:AF6"/>
    <mergeCell ref="AI6:AJ6"/>
    <mergeCell ref="R7:S7"/>
    <mergeCell ref="U7:V7"/>
    <mergeCell ref="AB7:AC7"/>
    <mergeCell ref="AE7:AF7"/>
    <mergeCell ref="AI7:AJ7"/>
    <mergeCell ref="B7:C7"/>
    <mergeCell ref="E7:F7"/>
    <mergeCell ref="H7:I7"/>
    <mergeCell ref="K7:L7"/>
    <mergeCell ref="N7:O7"/>
    <mergeCell ref="BE6:BF7"/>
    <mergeCell ref="AK6:AL7"/>
    <mergeCell ref="BJ6:BK7"/>
    <mergeCell ref="AR6:AT7"/>
    <mergeCell ref="BL6:BM7"/>
    <mergeCell ref="BA6:BB7"/>
    <mergeCell ref="BC6:BD7"/>
    <mergeCell ref="BG6:BH7"/>
    <mergeCell ref="AW6:AY7"/>
    <mergeCell ref="AQ6:AQ7"/>
    <mergeCell ref="AU6:AV7"/>
  </mergeCells>
  <pageMargins left="0.25" right="0.25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7030A0"/>
  </sheetPr>
  <dimension ref="A1:ALM43"/>
  <sheetViews>
    <sheetView topLeftCell="AR1" workbookViewId="0">
      <selection activeCell="AR1" sqref="A1:XFD1048576"/>
    </sheetView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125" style="146" customWidth="1"/>
    <col min="6" max="6" width="7.875" style="146" customWidth="1"/>
    <col min="7" max="7" width="5.75" style="146" customWidth="1"/>
    <col min="8" max="8" width="6.62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5.875" style="146" customWidth="1"/>
    <col min="15" max="15" width="7.625" style="146" customWidth="1"/>
    <col min="16" max="16" width="4.875" style="146" customWidth="1"/>
    <col min="17" max="17" width="16.625" style="146" customWidth="1"/>
    <col min="18" max="18" width="7.375" style="146" customWidth="1"/>
    <col min="19" max="19" width="7.5" style="146" customWidth="1"/>
    <col min="20" max="20" width="6.375" style="146" customWidth="1"/>
    <col min="21" max="21" width="18.875" style="146" hidden="1" customWidth="1"/>
    <col min="22" max="22" width="5.625" style="146" customWidth="1"/>
    <col min="23" max="23" width="7.5" style="146" customWidth="1"/>
    <col min="24" max="24" width="6.375" style="146" customWidth="1"/>
    <col min="25" max="25" width="8.125" style="146" customWidth="1"/>
    <col min="26" max="26" width="7.75" style="146" customWidth="1"/>
    <col min="27" max="28" width="4.75" style="146" customWidth="1"/>
    <col min="29" max="29" width="5.875" style="146" customWidth="1"/>
    <col min="30" max="30" width="4.75" style="146" customWidth="1"/>
    <col min="31" max="31" width="3.625" style="146" customWidth="1"/>
    <col min="32" max="32" width="10.625" style="146" customWidth="1"/>
    <col min="33" max="33" width="10" style="146" customWidth="1"/>
    <col min="34" max="34" width="6.625" style="146" customWidth="1"/>
    <col min="35" max="35" width="7" style="146" customWidth="1"/>
    <col min="36" max="36" width="21.125" style="146" hidden="1" customWidth="1"/>
    <col min="37" max="37" width="15.75" style="146" customWidth="1"/>
    <col min="38" max="38" width="7.75" style="146" customWidth="1"/>
    <col min="39" max="39" width="5.75" style="146" customWidth="1"/>
    <col min="40" max="40" width="4.75" style="146" customWidth="1"/>
    <col min="41" max="41" width="4.625" style="146" hidden="1" customWidth="1"/>
    <col min="42" max="42" width="4.375" style="146" hidden="1" customWidth="1"/>
    <col min="43" max="45" width="6.125" style="146" customWidth="1"/>
    <col min="46" max="46" width="5.75" style="146" customWidth="1"/>
    <col min="47" max="49" width="5.125" style="146" customWidth="1"/>
    <col min="50" max="50" width="6.125" style="146" customWidth="1"/>
    <col min="51" max="51" width="6.625" style="146" customWidth="1"/>
    <col min="52" max="52" width="5.625" style="146" customWidth="1"/>
    <col min="53" max="53" width="4.75" style="146" customWidth="1"/>
    <col min="54" max="54" width="6" style="146" hidden="1" customWidth="1"/>
    <col min="55" max="55" width="5.625" style="146" customWidth="1"/>
    <col min="56" max="56" width="3.5" style="146" customWidth="1"/>
    <col min="57" max="57" width="5.625" style="146" customWidth="1"/>
    <col min="58" max="58" width="4.75" style="146" customWidth="1"/>
    <col min="59" max="59" width="5.625" style="146" customWidth="1"/>
    <col min="60" max="60" width="6.375" style="146" customWidth="1"/>
    <col min="61" max="61" width="18.75" style="146" customWidth="1"/>
    <col min="62" max="62" width="5.625" style="146" customWidth="1"/>
    <col min="63" max="63" width="6.375" style="146" customWidth="1"/>
    <col min="64" max="64" width="9.25" style="146" customWidth="1"/>
    <col min="65" max="65" width="8.875" style="146" customWidth="1"/>
    <col min="66" max="66" width="12" style="146" customWidth="1"/>
    <col min="67" max="67" width="10.125" style="146" customWidth="1"/>
    <col min="68" max="68" width="5.875" style="146" customWidth="1"/>
    <col min="69" max="69" width="8.75" style="146" customWidth="1"/>
    <col min="70" max="80" width="12.125" style="146" customWidth="1"/>
    <col min="81" max="81" width="12.5" style="146" customWidth="1"/>
    <col min="82" max="1001" width="8.5" style="146" customWidth="1"/>
    <col min="1002" max="1002" width="9" style="147" customWidth="1"/>
    <col min="1003" max="16384" width="9" style="147"/>
  </cols>
  <sheetData>
    <row r="1" spans="1:1001"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</row>
    <row r="2" spans="1:1001"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</row>
    <row r="3" spans="1:1001"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</row>
    <row r="4" spans="1:1001">
      <c r="A4" s="682" t="s">
        <v>85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BO4" s="682"/>
      <c r="BP4" s="682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</row>
    <row r="5" spans="1:1001" ht="12" thickBot="1">
      <c r="A5" s="328"/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32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32"/>
      <c r="BF5" s="332"/>
      <c r="BG5" s="332"/>
      <c r="BH5" s="332"/>
      <c r="BI5" s="332"/>
      <c r="BJ5" s="332"/>
      <c r="BK5" s="332"/>
      <c r="BL5" s="328"/>
      <c r="BM5" s="328"/>
      <c r="BN5" s="328"/>
      <c r="BO5" s="328"/>
      <c r="BP5" s="328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</row>
    <row r="6" spans="1:1001" s="150" customFormat="1" ht="21.75">
      <c r="A6" s="170" t="s">
        <v>1</v>
      </c>
      <c r="B6" s="683" t="s">
        <v>2</v>
      </c>
      <c r="C6" s="684"/>
      <c r="D6" s="171" t="s">
        <v>3</v>
      </c>
      <c r="E6" s="683" t="s">
        <v>4</v>
      </c>
      <c r="F6" s="685"/>
      <c r="G6" s="183" t="s">
        <v>3</v>
      </c>
      <c r="H6" s="686" t="s">
        <v>5</v>
      </c>
      <c r="I6" s="687"/>
      <c r="J6" s="329" t="s">
        <v>3</v>
      </c>
      <c r="K6" s="686" t="s">
        <v>6</v>
      </c>
      <c r="L6" s="687"/>
      <c r="M6" s="329" t="s">
        <v>3</v>
      </c>
      <c r="N6" s="688" t="s">
        <v>6</v>
      </c>
      <c r="O6" s="687"/>
      <c r="P6" s="329" t="s">
        <v>3</v>
      </c>
      <c r="Q6" s="217" t="s">
        <v>1</v>
      </c>
      <c r="R6" s="686" t="s">
        <v>8</v>
      </c>
      <c r="S6" s="687"/>
      <c r="T6" s="329" t="s">
        <v>3</v>
      </c>
      <c r="U6" s="171" t="s">
        <v>1</v>
      </c>
      <c r="V6" s="674" t="s">
        <v>78</v>
      </c>
      <c r="W6" s="689"/>
      <c r="X6" s="183" t="s">
        <v>3</v>
      </c>
      <c r="Y6" s="686" t="s">
        <v>11</v>
      </c>
      <c r="Z6" s="687"/>
      <c r="AA6" s="183" t="s">
        <v>3</v>
      </c>
      <c r="AB6" s="686" t="s">
        <v>12</v>
      </c>
      <c r="AC6" s="691"/>
      <c r="AD6" s="674" t="s">
        <v>14</v>
      </c>
      <c r="AE6" s="675"/>
      <c r="AF6" s="248" t="s">
        <v>16</v>
      </c>
      <c r="AG6" s="330" t="s">
        <v>16</v>
      </c>
      <c r="AH6" s="171" t="s">
        <v>3</v>
      </c>
      <c r="AI6" s="186" t="s">
        <v>17</v>
      </c>
      <c r="AJ6" s="692" t="s">
        <v>1</v>
      </c>
      <c r="AK6" s="217" t="s">
        <v>1</v>
      </c>
      <c r="AL6" s="678" t="s">
        <v>18</v>
      </c>
      <c r="AM6" s="694"/>
      <c r="AN6" s="679"/>
      <c r="AO6" s="669" t="s">
        <v>19</v>
      </c>
      <c r="AP6" s="670"/>
      <c r="AQ6" s="655" t="s">
        <v>21</v>
      </c>
      <c r="AR6" s="673"/>
      <c r="AS6" s="656"/>
      <c r="AT6" s="674" t="s">
        <v>22</v>
      </c>
      <c r="AU6" s="675"/>
      <c r="AV6" s="678" t="s">
        <v>23</v>
      </c>
      <c r="AW6" s="679"/>
      <c r="AX6" s="674" t="s">
        <v>24</v>
      </c>
      <c r="AY6" s="675"/>
      <c r="AZ6" s="655" t="s">
        <v>79</v>
      </c>
      <c r="BA6" s="656"/>
      <c r="BB6" s="272"/>
      <c r="BC6" s="655" t="s">
        <v>83</v>
      </c>
      <c r="BD6" s="656"/>
      <c r="BE6" s="655" t="s">
        <v>86</v>
      </c>
      <c r="BF6" s="656"/>
      <c r="BG6" s="655" t="s">
        <v>87</v>
      </c>
      <c r="BH6" s="656"/>
      <c r="BI6" s="217" t="s">
        <v>1</v>
      </c>
      <c r="BJ6" s="655" t="s">
        <v>88</v>
      </c>
      <c r="BK6" s="656"/>
      <c r="BL6" s="655" t="s">
        <v>36</v>
      </c>
      <c r="BM6" s="656"/>
      <c r="BN6" s="289" t="s">
        <v>16</v>
      </c>
      <c r="BO6" s="290" t="s">
        <v>16</v>
      </c>
      <c r="BP6" s="284" t="s">
        <v>37</v>
      </c>
      <c r="BQ6" s="325"/>
      <c r="BR6" s="149"/>
      <c r="BS6" s="149"/>
      <c r="BT6" s="149"/>
      <c r="BU6" s="149"/>
      <c r="BV6" s="149"/>
      <c r="BW6" s="149"/>
      <c r="BX6" s="149"/>
      <c r="BY6" s="149"/>
      <c r="BZ6" s="147"/>
      <c r="CA6" s="147"/>
      <c r="CB6" s="147"/>
      <c r="CC6" s="147"/>
      <c r="CD6" s="147"/>
      <c r="CE6" s="147"/>
      <c r="CF6" s="147"/>
      <c r="CG6" s="147"/>
      <c r="CH6" s="147"/>
    </row>
    <row r="7" spans="1:1001" s="150" customFormat="1" ht="35.25" customHeight="1">
      <c r="A7" s="173"/>
      <c r="B7" s="659" t="s">
        <v>38</v>
      </c>
      <c r="C7" s="660"/>
      <c r="D7" s="151" t="s">
        <v>39</v>
      </c>
      <c r="E7" s="659" t="s">
        <v>40</v>
      </c>
      <c r="F7" s="661"/>
      <c r="G7" s="184" t="s">
        <v>39</v>
      </c>
      <c r="H7" s="662" t="s">
        <v>38</v>
      </c>
      <c r="I7" s="663"/>
      <c r="J7" s="174" t="s">
        <v>39</v>
      </c>
      <c r="K7" s="664" t="s">
        <v>81</v>
      </c>
      <c r="L7" s="665"/>
      <c r="M7" s="174" t="s">
        <v>39</v>
      </c>
      <c r="N7" s="666" t="s">
        <v>80</v>
      </c>
      <c r="O7" s="665"/>
      <c r="P7" s="174" t="s">
        <v>39</v>
      </c>
      <c r="Q7" s="218"/>
      <c r="R7" s="662" t="s">
        <v>44</v>
      </c>
      <c r="S7" s="663"/>
      <c r="T7" s="174" t="s">
        <v>39</v>
      </c>
      <c r="U7" s="152"/>
      <c r="V7" s="676"/>
      <c r="W7" s="690"/>
      <c r="X7" s="184" t="s">
        <v>39</v>
      </c>
      <c r="Y7" s="667"/>
      <c r="Z7" s="668"/>
      <c r="AA7" s="184" t="s">
        <v>39</v>
      </c>
      <c r="AB7" s="667"/>
      <c r="AC7" s="696"/>
      <c r="AD7" s="676"/>
      <c r="AE7" s="677"/>
      <c r="AF7" s="250" t="s">
        <v>47</v>
      </c>
      <c r="AG7" s="174" t="s">
        <v>47</v>
      </c>
      <c r="AH7" s="151" t="s">
        <v>39</v>
      </c>
      <c r="AI7" s="153" t="s">
        <v>48</v>
      </c>
      <c r="AJ7" s="693"/>
      <c r="AK7" s="218"/>
      <c r="AL7" s="680"/>
      <c r="AM7" s="695"/>
      <c r="AN7" s="681"/>
      <c r="AO7" s="671"/>
      <c r="AP7" s="672"/>
      <c r="AQ7" s="657"/>
      <c r="AR7" s="648"/>
      <c r="AS7" s="658"/>
      <c r="AT7" s="676"/>
      <c r="AU7" s="677"/>
      <c r="AV7" s="680"/>
      <c r="AW7" s="681"/>
      <c r="AX7" s="676"/>
      <c r="AY7" s="677"/>
      <c r="AZ7" s="657"/>
      <c r="BA7" s="658"/>
      <c r="BB7" s="273"/>
      <c r="BC7" s="657"/>
      <c r="BD7" s="658"/>
      <c r="BE7" s="657"/>
      <c r="BF7" s="658"/>
      <c r="BG7" s="657"/>
      <c r="BH7" s="658"/>
      <c r="BI7" s="218"/>
      <c r="BJ7" s="657"/>
      <c r="BK7" s="658"/>
      <c r="BL7" s="657"/>
      <c r="BM7" s="658"/>
      <c r="BN7" s="275" t="s">
        <v>49</v>
      </c>
      <c r="BO7" s="281" t="s">
        <v>49</v>
      </c>
      <c r="BP7" s="156" t="s">
        <v>3</v>
      </c>
      <c r="BQ7" s="327" t="s">
        <v>50</v>
      </c>
      <c r="BR7" s="149"/>
      <c r="BS7" s="149"/>
      <c r="BT7" s="149"/>
      <c r="BU7" s="149"/>
      <c r="BV7" s="149"/>
      <c r="BW7" s="149"/>
      <c r="BX7" s="149"/>
      <c r="BY7" s="149"/>
      <c r="BZ7" s="147"/>
      <c r="CA7" s="147"/>
      <c r="CB7" s="147"/>
      <c r="CC7" s="147"/>
      <c r="CD7" s="147"/>
      <c r="CE7" s="147"/>
      <c r="CF7" s="147"/>
      <c r="CG7" s="147"/>
      <c r="CH7" s="147"/>
    </row>
    <row r="8" spans="1:1001" s="150" customFormat="1">
      <c r="A8" s="175"/>
      <c r="B8" s="322" t="s">
        <v>51</v>
      </c>
      <c r="C8" s="323" t="s">
        <v>52</v>
      </c>
      <c r="D8" s="156" t="s">
        <v>53</v>
      </c>
      <c r="E8" s="322" t="s">
        <v>54</v>
      </c>
      <c r="F8" s="324" t="s">
        <v>52</v>
      </c>
      <c r="G8" s="185" t="s">
        <v>53</v>
      </c>
      <c r="H8" s="214" t="s">
        <v>54</v>
      </c>
      <c r="I8" s="158" t="s">
        <v>52</v>
      </c>
      <c r="J8" s="327" t="s">
        <v>53</v>
      </c>
      <c r="K8" s="322" t="s">
        <v>54</v>
      </c>
      <c r="L8" s="324" t="s">
        <v>52</v>
      </c>
      <c r="M8" s="327" t="s">
        <v>53</v>
      </c>
      <c r="N8" s="159" t="s">
        <v>54</v>
      </c>
      <c r="O8" s="157" t="s">
        <v>52</v>
      </c>
      <c r="P8" s="327" t="s">
        <v>53</v>
      </c>
      <c r="Q8" s="219"/>
      <c r="R8" s="322" t="s">
        <v>54</v>
      </c>
      <c r="S8" s="324" t="s">
        <v>52</v>
      </c>
      <c r="T8" s="226" t="s">
        <v>53</v>
      </c>
      <c r="U8" s="160"/>
      <c r="V8" s="322" t="s">
        <v>54</v>
      </c>
      <c r="W8" s="324" t="s">
        <v>52</v>
      </c>
      <c r="X8" s="185" t="s">
        <v>55</v>
      </c>
      <c r="Y8" s="233" t="s">
        <v>54</v>
      </c>
      <c r="Z8" s="158" t="s">
        <v>52</v>
      </c>
      <c r="AA8" s="185" t="s">
        <v>55</v>
      </c>
      <c r="AB8" s="233" t="s">
        <v>56</v>
      </c>
      <c r="AC8" s="234" t="s">
        <v>52</v>
      </c>
      <c r="AD8" s="233" t="s">
        <v>56</v>
      </c>
      <c r="AE8" s="234" t="s">
        <v>52</v>
      </c>
      <c r="AF8" s="214" t="s">
        <v>57</v>
      </c>
      <c r="AG8" s="323" t="s">
        <v>52</v>
      </c>
      <c r="AH8" s="156" t="s">
        <v>53</v>
      </c>
      <c r="AI8" s="161" t="s">
        <v>58</v>
      </c>
      <c r="AJ8" s="154"/>
      <c r="AK8" s="219"/>
      <c r="AL8" s="253" t="s">
        <v>56</v>
      </c>
      <c r="AM8" s="129" t="s">
        <v>52</v>
      </c>
      <c r="AN8" s="254" t="s">
        <v>3</v>
      </c>
      <c r="AO8" s="162" t="s">
        <v>56</v>
      </c>
      <c r="AP8" s="161" t="s">
        <v>52</v>
      </c>
      <c r="AQ8" s="326" t="s">
        <v>56</v>
      </c>
      <c r="AR8" s="331" t="s">
        <v>52</v>
      </c>
      <c r="AS8" s="327" t="s">
        <v>3</v>
      </c>
      <c r="AT8" s="265" t="s">
        <v>56</v>
      </c>
      <c r="AU8" s="226" t="s">
        <v>52</v>
      </c>
      <c r="AV8" s="265" t="s">
        <v>56</v>
      </c>
      <c r="AW8" s="226" t="s">
        <v>52</v>
      </c>
      <c r="AX8" s="253" t="s">
        <v>56</v>
      </c>
      <c r="AY8" s="270" t="s">
        <v>52</v>
      </c>
      <c r="AZ8" s="275" t="s">
        <v>56</v>
      </c>
      <c r="BA8" s="276" t="s">
        <v>52</v>
      </c>
      <c r="BB8" s="101"/>
      <c r="BC8" s="275" t="s">
        <v>56</v>
      </c>
      <c r="BD8" s="276" t="s">
        <v>52</v>
      </c>
      <c r="BE8" s="275" t="s">
        <v>56</v>
      </c>
      <c r="BF8" s="276" t="s">
        <v>52</v>
      </c>
      <c r="BG8" s="275" t="s">
        <v>56</v>
      </c>
      <c r="BH8" s="276" t="s">
        <v>52</v>
      </c>
      <c r="BI8" s="219"/>
      <c r="BJ8" s="275" t="s">
        <v>56</v>
      </c>
      <c r="BK8" s="276" t="s">
        <v>52</v>
      </c>
      <c r="BL8" s="275" t="s">
        <v>56</v>
      </c>
      <c r="BM8" s="281" t="s">
        <v>52</v>
      </c>
      <c r="BN8" s="279" t="s">
        <v>56</v>
      </c>
      <c r="BO8" s="291" t="s">
        <v>52</v>
      </c>
      <c r="BP8" s="285"/>
      <c r="BQ8" s="192"/>
      <c r="BZ8" s="147"/>
      <c r="CA8" s="147"/>
      <c r="CB8" s="147"/>
      <c r="CC8" s="147"/>
      <c r="CD8" s="147"/>
      <c r="CE8" s="147"/>
      <c r="CF8" s="147"/>
      <c r="CG8" s="147"/>
      <c r="CH8" s="147"/>
    </row>
    <row r="9" spans="1:1001">
      <c r="A9" s="173" t="s">
        <v>59</v>
      </c>
      <c r="B9" s="197">
        <v>4106</v>
      </c>
      <c r="C9" s="198">
        <v>1328.18137</v>
      </c>
      <c r="D9" s="52">
        <f t="shared" ref="D9:D23" si="0">C9/B9*100</f>
        <v>32.347330004870919</v>
      </c>
      <c r="E9" s="207">
        <v>21</v>
      </c>
      <c r="F9" s="48">
        <v>145.13217</v>
      </c>
      <c r="G9" s="177">
        <f t="shared" ref="G9:G16" si="1">F9/E9*100</f>
        <v>691.10557142857147</v>
      </c>
      <c r="H9" s="207">
        <v>510</v>
      </c>
      <c r="I9" s="48">
        <v>29.971589999999999</v>
      </c>
      <c r="J9" s="177">
        <f t="shared" ref="J9:J23" si="2">I9/H9*100</f>
        <v>5.8767823529411762</v>
      </c>
      <c r="K9" s="207">
        <v>821</v>
      </c>
      <c r="L9" s="48">
        <v>372.32745999999997</v>
      </c>
      <c r="M9" s="177">
        <f t="shared" ref="M9:M23" si="3">L9/K9*100</f>
        <v>45.35048233861145</v>
      </c>
      <c r="N9" s="206">
        <v>349</v>
      </c>
      <c r="O9" s="48">
        <v>216.23865000000001</v>
      </c>
      <c r="P9" s="177">
        <f t="shared" ref="P9:P23" si="4">O9/N9*100</f>
        <v>61.959498567335245</v>
      </c>
      <c r="Q9" s="218" t="s">
        <v>59</v>
      </c>
      <c r="R9" s="207"/>
      <c r="S9" s="48"/>
      <c r="T9" s="177"/>
      <c r="U9" s="152" t="s">
        <v>60</v>
      </c>
      <c r="V9" s="207"/>
      <c r="W9" s="50"/>
      <c r="X9" s="229"/>
      <c r="Y9" s="207">
        <v>1511.9386300000001</v>
      </c>
      <c r="Z9" s="48">
        <v>486.00170000000003</v>
      </c>
      <c r="AA9" s="177">
        <f t="shared" ref="AA9:AA23" si="5">Z9/Y9*100</f>
        <v>32.144274268592504</v>
      </c>
      <c r="AB9" s="207"/>
      <c r="AC9" s="198"/>
      <c r="AD9" s="235"/>
      <c r="AE9" s="240"/>
      <c r="AF9" s="251">
        <f t="shared" ref="AF9:AF22" si="6">B9+E9+H9+K9+N9+R9+V9+Y9+AB9+AD9</f>
        <v>7318.9386300000006</v>
      </c>
      <c r="AG9" s="198">
        <f t="shared" ref="AG9:AG22" si="7">C9+F9+I9+L9+O9+S9+W9+Z9+AC9+AE9</f>
        <v>2577.8529399999998</v>
      </c>
      <c r="AH9" s="245">
        <v>92.719950040545797</v>
      </c>
      <c r="AI9" s="57">
        <v>-632.82918999999902</v>
      </c>
      <c r="AJ9" s="154" t="s">
        <v>60</v>
      </c>
      <c r="AK9" s="218" t="s">
        <v>59</v>
      </c>
      <c r="AL9" s="255">
        <v>8402</v>
      </c>
      <c r="AM9" s="58">
        <v>3000</v>
      </c>
      <c r="AN9" s="256">
        <f>AM9/AL9*100</f>
        <v>35.705784337062603</v>
      </c>
      <c r="AO9" s="59"/>
      <c r="AP9" s="260"/>
      <c r="AQ9" s="262"/>
      <c r="AR9" s="64"/>
      <c r="AS9" s="187"/>
      <c r="AT9" s="266">
        <v>565</v>
      </c>
      <c r="AU9" s="267">
        <v>142</v>
      </c>
      <c r="AV9" s="326"/>
      <c r="AW9" s="327"/>
      <c r="AX9" s="208">
        <v>330.4</v>
      </c>
      <c r="AY9" s="271">
        <v>99.12</v>
      </c>
      <c r="AZ9" s="277">
        <v>3276</v>
      </c>
      <c r="BA9" s="278"/>
      <c r="BB9" s="77"/>
      <c r="BC9" s="277"/>
      <c r="BD9" s="278"/>
      <c r="BE9" s="277">
        <v>268</v>
      </c>
      <c r="BF9" s="278"/>
      <c r="BG9" s="277">
        <v>1504</v>
      </c>
      <c r="BH9" s="278"/>
      <c r="BI9" s="218" t="s">
        <v>59</v>
      </c>
      <c r="BJ9" s="277"/>
      <c r="BK9" s="278"/>
      <c r="BL9" s="282">
        <f>AL9+AQ9+AT9+AV9+AX9+AZ9+BE9+BG9+BJ9</f>
        <v>14345.4</v>
      </c>
      <c r="BM9" s="283">
        <f t="shared" ref="BM9:BM22" si="8">AM9+AR9+AU9+AW9+AY9+BA9</f>
        <v>3241.12</v>
      </c>
      <c r="BN9" s="292">
        <f t="shared" ref="BN9:BN22" si="9">AF9+BL9</f>
        <v>21664.338629999998</v>
      </c>
      <c r="BO9" s="293">
        <f t="shared" ref="BO9:BO22" si="10">AG9+BM9</f>
        <v>5818.9729399999997</v>
      </c>
      <c r="BP9" s="286">
        <v>98.163786759973206</v>
      </c>
      <c r="BQ9" s="193">
        <f t="shared" ref="BQ9:BQ22" si="11">BO9-BN9</f>
        <v>-15845.365689999999</v>
      </c>
      <c r="BR9" s="86"/>
      <c r="BS9" s="86"/>
      <c r="BT9" s="86"/>
      <c r="BU9" s="86"/>
      <c r="BV9" s="86"/>
      <c r="BW9" s="86"/>
      <c r="BX9" s="86"/>
      <c r="BY9" s="86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</row>
    <row r="10" spans="1:1001">
      <c r="A10" s="175" t="s">
        <v>61</v>
      </c>
      <c r="B10" s="199">
        <v>92</v>
      </c>
      <c r="C10" s="200">
        <v>9.0807900000000004</v>
      </c>
      <c r="D10" s="52">
        <f t="shared" si="0"/>
        <v>9.8704239130434779</v>
      </c>
      <c r="E10" s="208">
        <v>78.599999999999994</v>
      </c>
      <c r="F10" s="88">
        <v>10.641500000000001</v>
      </c>
      <c r="G10" s="177">
        <f t="shared" si="1"/>
        <v>13.538804071246821</v>
      </c>
      <c r="H10" s="208">
        <v>10</v>
      </c>
      <c r="I10" s="89">
        <v>0.71284999999999998</v>
      </c>
      <c r="J10" s="177">
        <f t="shared" si="2"/>
        <v>7.1284999999999998</v>
      </c>
      <c r="K10" s="208">
        <v>579</v>
      </c>
      <c r="L10" s="88">
        <v>41.009410000000003</v>
      </c>
      <c r="M10" s="177">
        <f t="shared" si="3"/>
        <v>7.0827996545768572</v>
      </c>
      <c r="N10" s="69"/>
      <c r="O10" s="88"/>
      <c r="P10" s="177" t="e">
        <f t="shared" si="4"/>
        <v>#DIV/0!</v>
      </c>
      <c r="Q10" s="219" t="s">
        <v>61</v>
      </c>
      <c r="R10" s="208"/>
      <c r="S10" s="88"/>
      <c r="T10" s="227"/>
      <c r="U10" s="160" t="s">
        <v>61</v>
      </c>
      <c r="V10" s="208"/>
      <c r="W10" s="68">
        <v>2</v>
      </c>
      <c r="X10" s="177" t="e">
        <f>W10/V10*100</f>
        <v>#DIV/0!</v>
      </c>
      <c r="Y10" s="208">
        <v>465.87371000000002</v>
      </c>
      <c r="Z10" s="88">
        <v>140.16351</v>
      </c>
      <c r="AA10" s="177">
        <f t="shared" si="5"/>
        <v>30.086160045390841</v>
      </c>
      <c r="AB10" s="235"/>
      <c r="AC10" s="236"/>
      <c r="AD10" s="241"/>
      <c r="AE10" s="236"/>
      <c r="AF10" s="251">
        <f t="shared" si="6"/>
        <v>1225.47371</v>
      </c>
      <c r="AG10" s="198">
        <f t="shared" si="7"/>
        <v>203.60806000000002</v>
      </c>
      <c r="AH10" s="246">
        <v>47.702426680010497</v>
      </c>
      <c r="AI10" s="95">
        <v>-803.70439999999996</v>
      </c>
      <c r="AJ10" s="154" t="s">
        <v>61</v>
      </c>
      <c r="AK10" s="219" t="s">
        <v>61</v>
      </c>
      <c r="AL10" s="255">
        <v>1149</v>
      </c>
      <c r="AM10" s="58">
        <v>356</v>
      </c>
      <c r="AN10" s="256">
        <f t="shared" ref="AN10:AN22" si="12">AM10/AL10*100</f>
        <v>30.983463881636204</v>
      </c>
      <c r="AO10" s="59"/>
      <c r="AP10" s="260"/>
      <c r="AQ10" s="263"/>
      <c r="AR10" s="97"/>
      <c r="AS10" s="187"/>
      <c r="AT10" s="266">
        <v>16</v>
      </c>
      <c r="AU10" s="267">
        <v>4</v>
      </c>
      <c r="AV10" s="208">
        <v>2.6</v>
      </c>
      <c r="AW10" s="268">
        <v>1.3</v>
      </c>
      <c r="AX10" s="208">
        <v>66</v>
      </c>
      <c r="AY10" s="271">
        <v>19.8</v>
      </c>
      <c r="AZ10" s="279"/>
      <c r="BA10" s="280"/>
      <c r="BB10" s="75"/>
      <c r="BC10" s="279"/>
      <c r="BD10" s="280"/>
      <c r="BE10" s="279"/>
      <c r="BF10" s="280"/>
      <c r="BG10" s="279"/>
      <c r="BH10" s="280"/>
      <c r="BI10" s="219" t="s">
        <v>61</v>
      </c>
      <c r="BJ10" s="279"/>
      <c r="BK10" s="280"/>
      <c r="BL10" s="282">
        <f>AL10+AQ10+AT10+AV10+AX10+AZ10</f>
        <v>1233.5999999999999</v>
      </c>
      <c r="BM10" s="283">
        <f t="shared" si="8"/>
        <v>381.1</v>
      </c>
      <c r="BN10" s="292">
        <f t="shared" si="9"/>
        <v>2459.0737099999997</v>
      </c>
      <c r="BO10" s="293">
        <f t="shared" si="10"/>
        <v>584.70806000000005</v>
      </c>
      <c r="BP10" s="286">
        <v>71.781934568292598</v>
      </c>
      <c r="BQ10" s="193">
        <f t="shared" si="11"/>
        <v>-1874.3656499999997</v>
      </c>
      <c r="BR10" s="86"/>
      <c r="BS10" s="86"/>
      <c r="BT10" s="86"/>
      <c r="BU10" s="86"/>
      <c r="BV10" s="86"/>
      <c r="BW10" s="86"/>
      <c r="BX10" s="86"/>
      <c r="BY10" s="86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</row>
    <row r="11" spans="1:1001">
      <c r="A11" s="175" t="s">
        <v>62</v>
      </c>
      <c r="B11" s="199">
        <v>202</v>
      </c>
      <c r="C11" s="200">
        <v>113.63019</v>
      </c>
      <c r="D11" s="52">
        <f t="shared" si="0"/>
        <v>56.252569306930688</v>
      </c>
      <c r="E11" s="208">
        <v>1</v>
      </c>
      <c r="F11" s="88">
        <v>6.141</v>
      </c>
      <c r="G11" s="177">
        <f t="shared" si="1"/>
        <v>614.1</v>
      </c>
      <c r="H11" s="208">
        <v>37</v>
      </c>
      <c r="I11" s="88">
        <v>6.2303800000000003</v>
      </c>
      <c r="J11" s="177">
        <f t="shared" si="2"/>
        <v>16.838864864864867</v>
      </c>
      <c r="K11" s="208">
        <v>498</v>
      </c>
      <c r="L11" s="88">
        <v>115.46212</v>
      </c>
      <c r="M11" s="177">
        <f t="shared" si="3"/>
        <v>23.185164658634537</v>
      </c>
      <c r="N11" s="69">
        <v>37</v>
      </c>
      <c r="O11" s="88">
        <v>1.7423999999999999</v>
      </c>
      <c r="P11" s="177">
        <f t="shared" si="4"/>
        <v>4.7091891891891891</v>
      </c>
      <c r="Q11" s="219" t="s">
        <v>62</v>
      </c>
      <c r="R11" s="208">
        <v>174</v>
      </c>
      <c r="S11" s="88"/>
      <c r="T11" s="177"/>
      <c r="U11" s="160" t="s">
        <v>62</v>
      </c>
      <c r="V11" s="208">
        <v>5</v>
      </c>
      <c r="W11" s="68">
        <v>1.7</v>
      </c>
      <c r="X11" s="177">
        <f>W11/V11*100</f>
        <v>34</v>
      </c>
      <c r="Y11" s="208">
        <v>572.21442999999999</v>
      </c>
      <c r="Z11" s="88">
        <v>172.15736000000001</v>
      </c>
      <c r="AA11" s="177">
        <f t="shared" si="5"/>
        <v>30.086161930589554</v>
      </c>
      <c r="AB11" s="223"/>
      <c r="AC11" s="236">
        <v>0.3</v>
      </c>
      <c r="AD11" s="241"/>
      <c r="AE11" s="236"/>
      <c r="AF11" s="251">
        <f t="shared" si="6"/>
        <v>1526.21443</v>
      </c>
      <c r="AG11" s="198">
        <f t="shared" si="7"/>
        <v>417.36345</v>
      </c>
      <c r="AH11" s="246">
        <v>100.54190186352</v>
      </c>
      <c r="AI11" s="57">
        <v>8.4740500000004904</v>
      </c>
      <c r="AJ11" s="154" t="s">
        <v>62</v>
      </c>
      <c r="AK11" s="219" t="s">
        <v>62</v>
      </c>
      <c r="AL11" s="255">
        <v>1506</v>
      </c>
      <c r="AM11" s="58">
        <v>475</v>
      </c>
      <c r="AN11" s="256">
        <f t="shared" si="12"/>
        <v>31.540504648074368</v>
      </c>
      <c r="AO11" s="59"/>
      <c r="AP11" s="260"/>
      <c r="AQ11" s="263"/>
      <c r="AR11" s="97"/>
      <c r="AS11" s="187"/>
      <c r="AT11" s="266">
        <v>25</v>
      </c>
      <c r="AU11" s="267">
        <v>7</v>
      </c>
      <c r="AV11" s="208">
        <v>6.8</v>
      </c>
      <c r="AW11" s="268">
        <v>3.4</v>
      </c>
      <c r="AX11" s="210">
        <v>66</v>
      </c>
      <c r="AY11" s="271">
        <v>19.8</v>
      </c>
      <c r="AZ11" s="279"/>
      <c r="BA11" s="280"/>
      <c r="BB11" s="75"/>
      <c r="BC11" s="279">
        <v>9</v>
      </c>
      <c r="BD11" s="280"/>
      <c r="BE11" s="279"/>
      <c r="BF11" s="280"/>
      <c r="BG11" s="279"/>
      <c r="BH11" s="280"/>
      <c r="BI11" s="219" t="s">
        <v>62</v>
      </c>
      <c r="BJ11" s="279"/>
      <c r="BK11" s="280"/>
      <c r="BL11" s="282">
        <f>AL11+AQ11+AT11+AV11+AX11+AZ11+BC11</f>
        <v>1612.8</v>
      </c>
      <c r="BM11" s="283">
        <f t="shared" si="8"/>
        <v>505.2</v>
      </c>
      <c r="BN11" s="292">
        <f t="shared" si="9"/>
        <v>3139.0144300000002</v>
      </c>
      <c r="BO11" s="293">
        <f t="shared" si="10"/>
        <v>922.56344999999999</v>
      </c>
      <c r="BP11" s="286">
        <v>100.080230971342</v>
      </c>
      <c r="BQ11" s="193">
        <f t="shared" si="11"/>
        <v>-2216.4509800000001</v>
      </c>
      <c r="BR11" s="86"/>
      <c r="BS11" s="86"/>
      <c r="BT11" s="86"/>
      <c r="BU11" s="86"/>
      <c r="BV11" s="86"/>
      <c r="BW11" s="86"/>
      <c r="BX11" s="86"/>
      <c r="BY11" s="86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</row>
    <row r="12" spans="1:1001">
      <c r="A12" s="175" t="s">
        <v>63</v>
      </c>
      <c r="B12" s="199">
        <v>992.59299999999996</v>
      </c>
      <c r="C12" s="200">
        <v>285.73081000000002</v>
      </c>
      <c r="D12" s="52">
        <f t="shared" si="0"/>
        <v>28.786301132488347</v>
      </c>
      <c r="E12" s="208">
        <v>220</v>
      </c>
      <c r="F12" s="88">
        <v>201.16594000000001</v>
      </c>
      <c r="G12" s="177">
        <f t="shared" si="1"/>
        <v>91.439063636363642</v>
      </c>
      <c r="H12" s="208">
        <v>122</v>
      </c>
      <c r="I12" s="88">
        <v>25.20215</v>
      </c>
      <c r="J12" s="177">
        <f t="shared" si="2"/>
        <v>20.657500000000002</v>
      </c>
      <c r="K12" s="208">
        <v>494</v>
      </c>
      <c r="L12" s="88">
        <v>127.17116</v>
      </c>
      <c r="M12" s="177">
        <f t="shared" si="3"/>
        <v>25.743149797570851</v>
      </c>
      <c r="N12" s="69">
        <v>116</v>
      </c>
      <c r="O12" s="88">
        <v>124.45399999999999</v>
      </c>
      <c r="P12" s="177">
        <f t="shared" si="4"/>
        <v>107.28793103448275</v>
      </c>
      <c r="Q12" s="219" t="s">
        <v>63</v>
      </c>
      <c r="R12" s="208">
        <v>16.43928</v>
      </c>
      <c r="S12" s="88"/>
      <c r="T12" s="177"/>
      <c r="U12" s="160" t="s">
        <v>63</v>
      </c>
      <c r="V12" s="208"/>
      <c r="W12" s="68">
        <v>2.86</v>
      </c>
      <c r="X12" s="230"/>
      <c r="Y12" s="208">
        <v>1554.6003000000001</v>
      </c>
      <c r="Z12" s="88">
        <v>467.71949999999998</v>
      </c>
      <c r="AA12" s="177">
        <f t="shared" si="5"/>
        <v>30.086157837484013</v>
      </c>
      <c r="AB12" s="224"/>
      <c r="AC12" s="236"/>
      <c r="AD12" s="241"/>
      <c r="AE12" s="236"/>
      <c r="AF12" s="251">
        <f t="shared" si="6"/>
        <v>3515.63258</v>
      </c>
      <c r="AG12" s="198">
        <f t="shared" si="7"/>
        <v>1234.3035599999998</v>
      </c>
      <c r="AH12" s="246">
        <v>61.018581512025101</v>
      </c>
      <c r="AI12" s="95">
        <v>-1997.0582199999999</v>
      </c>
      <c r="AJ12" s="154" t="s">
        <v>63</v>
      </c>
      <c r="AK12" s="219" t="s">
        <v>63</v>
      </c>
      <c r="AL12" s="255">
        <v>5046</v>
      </c>
      <c r="AM12" s="58">
        <v>1714</v>
      </c>
      <c r="AN12" s="256">
        <f t="shared" si="12"/>
        <v>33.967499009116132</v>
      </c>
      <c r="AO12" s="59"/>
      <c r="AP12" s="260"/>
      <c r="AQ12" s="263">
        <v>50</v>
      </c>
      <c r="AR12" s="97"/>
      <c r="AS12" s="187">
        <f t="shared" ref="AS12:AS23" si="13">AR12/AQ12*100</f>
        <v>0</v>
      </c>
      <c r="AT12" s="266">
        <v>67</v>
      </c>
      <c r="AU12" s="267">
        <v>17</v>
      </c>
      <c r="AV12" s="208">
        <v>16.3</v>
      </c>
      <c r="AW12" s="268">
        <v>8.15</v>
      </c>
      <c r="AX12" s="208">
        <v>165.2</v>
      </c>
      <c r="AY12" s="271">
        <v>49.56</v>
      </c>
      <c r="AZ12" s="279"/>
      <c r="BA12" s="280"/>
      <c r="BB12" s="75"/>
      <c r="BC12" s="279"/>
      <c r="BD12" s="280"/>
      <c r="BE12" s="279"/>
      <c r="BF12" s="280"/>
      <c r="BG12" s="279"/>
      <c r="BH12" s="280"/>
      <c r="BI12" s="219" t="s">
        <v>63</v>
      </c>
      <c r="BJ12" s="279"/>
      <c r="BK12" s="280"/>
      <c r="BL12" s="282">
        <f>AL12+AQ12+AT12+AV12+AX12+AZ12+BC12</f>
        <v>5344.5</v>
      </c>
      <c r="BM12" s="283">
        <f t="shared" si="8"/>
        <v>1788.71</v>
      </c>
      <c r="BN12" s="292">
        <f t="shared" si="9"/>
        <v>8860.1325799999995</v>
      </c>
      <c r="BO12" s="293">
        <f t="shared" si="10"/>
        <v>3023.0135599999999</v>
      </c>
      <c r="BP12" s="286">
        <v>81.962919043173599</v>
      </c>
      <c r="BQ12" s="193">
        <f t="shared" si="11"/>
        <v>-5837.1190200000001</v>
      </c>
      <c r="BR12" s="86"/>
      <c r="BS12" s="86"/>
      <c r="BT12" s="86"/>
      <c r="BU12" s="86"/>
      <c r="BV12" s="86"/>
      <c r="BW12" s="86"/>
      <c r="BX12" s="86"/>
      <c r="BY12" s="86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</row>
    <row r="13" spans="1:1001">
      <c r="A13" s="175" t="s">
        <v>64</v>
      </c>
      <c r="B13" s="199">
        <v>55</v>
      </c>
      <c r="C13" s="200">
        <v>17.826560000000001</v>
      </c>
      <c r="D13" s="52">
        <f t="shared" si="0"/>
        <v>32.411927272727276</v>
      </c>
      <c r="E13" s="208">
        <v>20</v>
      </c>
      <c r="F13" s="88">
        <v>34.968400000000003</v>
      </c>
      <c r="G13" s="177">
        <f t="shared" si="1"/>
        <v>174.84200000000001</v>
      </c>
      <c r="H13" s="208">
        <v>20</v>
      </c>
      <c r="I13" s="88">
        <v>2.4440599999999999</v>
      </c>
      <c r="J13" s="177">
        <f t="shared" si="2"/>
        <v>12.2203</v>
      </c>
      <c r="K13" s="208">
        <v>401</v>
      </c>
      <c r="L13" s="88">
        <v>31.768830000000001</v>
      </c>
      <c r="M13" s="177">
        <f t="shared" si="3"/>
        <v>7.9224014962593516</v>
      </c>
      <c r="N13" s="69"/>
      <c r="O13" s="88">
        <v>0</v>
      </c>
      <c r="P13" s="177" t="e">
        <f t="shared" si="4"/>
        <v>#DIV/0!</v>
      </c>
      <c r="Q13" s="219" t="s">
        <v>64</v>
      </c>
      <c r="R13" s="208"/>
      <c r="S13" s="88"/>
      <c r="T13" s="227"/>
      <c r="U13" s="160" t="s">
        <v>65</v>
      </c>
      <c r="V13" s="231">
        <v>15</v>
      </c>
      <c r="W13" s="68">
        <v>9.4499999999999993</v>
      </c>
      <c r="X13" s="177">
        <f>W13/V13*100</f>
        <v>63</v>
      </c>
      <c r="Y13" s="208">
        <v>754.51284999999996</v>
      </c>
      <c r="Z13" s="88">
        <v>227.00393</v>
      </c>
      <c r="AA13" s="177">
        <f t="shared" si="5"/>
        <v>30.086158241042547</v>
      </c>
      <c r="AB13" s="224"/>
      <c r="AC13" s="236"/>
      <c r="AD13" s="241"/>
      <c r="AE13" s="236"/>
      <c r="AF13" s="251">
        <f t="shared" si="6"/>
        <v>1265.5128500000001</v>
      </c>
      <c r="AG13" s="198">
        <f t="shared" si="7"/>
        <v>323.46177999999998</v>
      </c>
      <c r="AH13" s="246">
        <v>71.878163893580606</v>
      </c>
      <c r="AI13" s="57">
        <v>-469.52780000000001</v>
      </c>
      <c r="AJ13" s="154" t="s">
        <v>65</v>
      </c>
      <c r="AK13" s="219" t="s">
        <v>64</v>
      </c>
      <c r="AL13" s="255">
        <v>1802</v>
      </c>
      <c r="AM13" s="58">
        <v>580</v>
      </c>
      <c r="AN13" s="256">
        <f t="shared" si="12"/>
        <v>32.186459489456162</v>
      </c>
      <c r="AO13" s="59"/>
      <c r="AP13" s="260"/>
      <c r="AQ13" s="263">
        <v>24</v>
      </c>
      <c r="AR13" s="97"/>
      <c r="AS13" s="187">
        <f t="shared" si="13"/>
        <v>0</v>
      </c>
      <c r="AT13" s="266">
        <v>23</v>
      </c>
      <c r="AU13" s="267">
        <v>6</v>
      </c>
      <c r="AV13" s="208">
        <v>7.3</v>
      </c>
      <c r="AW13" s="268">
        <v>3.65</v>
      </c>
      <c r="AX13" s="208">
        <v>66</v>
      </c>
      <c r="AY13" s="271">
        <v>19.8</v>
      </c>
      <c r="AZ13" s="279"/>
      <c r="BA13" s="280"/>
      <c r="BB13" s="75"/>
      <c r="BC13" s="279">
        <v>9</v>
      </c>
      <c r="BD13" s="280"/>
      <c r="BE13" s="279"/>
      <c r="BF13" s="280"/>
      <c r="BG13" s="279"/>
      <c r="BH13" s="280"/>
      <c r="BI13" s="219" t="s">
        <v>64</v>
      </c>
      <c r="BJ13" s="279">
        <v>317</v>
      </c>
      <c r="BK13" s="280"/>
      <c r="BL13" s="282">
        <f>AL13+AQ13+AT13+AV13+AX13+AZ13+BC13+BJ13</f>
        <v>2248.3000000000002</v>
      </c>
      <c r="BM13" s="283">
        <f t="shared" si="8"/>
        <v>609.44999999999993</v>
      </c>
      <c r="BN13" s="292">
        <f t="shared" si="9"/>
        <v>3513.8128500000003</v>
      </c>
      <c r="BO13" s="293">
        <f t="shared" si="10"/>
        <v>932.91177999999991</v>
      </c>
      <c r="BP13" s="286">
        <v>87.266075796941905</v>
      </c>
      <c r="BQ13" s="193">
        <f t="shared" si="11"/>
        <v>-2580.9010700000003</v>
      </c>
      <c r="BR13" s="86"/>
      <c r="BS13" s="86"/>
      <c r="BT13" s="86"/>
      <c r="BU13" s="86"/>
      <c r="BV13" s="86"/>
      <c r="BW13" s="86"/>
      <c r="BX13" s="86"/>
      <c r="BY13" s="86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</row>
    <row r="14" spans="1:1001">
      <c r="A14" s="175" t="s">
        <v>66</v>
      </c>
      <c r="B14" s="199">
        <v>304.3</v>
      </c>
      <c r="C14" s="200">
        <v>55.061889999999998</v>
      </c>
      <c r="D14" s="52">
        <f t="shared" si="0"/>
        <v>18.094607295432137</v>
      </c>
      <c r="E14" s="208">
        <v>1</v>
      </c>
      <c r="F14" s="88"/>
      <c r="G14" s="177">
        <f t="shared" si="1"/>
        <v>0</v>
      </c>
      <c r="H14" s="208">
        <v>32</v>
      </c>
      <c r="I14" s="88">
        <v>1.7746500000000001</v>
      </c>
      <c r="J14" s="177">
        <f t="shared" si="2"/>
        <v>5.5457812500000001</v>
      </c>
      <c r="K14" s="208">
        <v>602</v>
      </c>
      <c r="L14" s="88">
        <v>171.07061999999999</v>
      </c>
      <c r="M14" s="177">
        <f t="shared" si="3"/>
        <v>28.417046511627909</v>
      </c>
      <c r="N14" s="69">
        <v>2</v>
      </c>
      <c r="O14" s="88">
        <v>7.0000000000000001E-3</v>
      </c>
      <c r="P14" s="177">
        <f t="shared" si="4"/>
        <v>0.35000000000000003</v>
      </c>
      <c r="Q14" s="219" t="s">
        <v>66</v>
      </c>
      <c r="R14" s="208"/>
      <c r="S14" s="88"/>
      <c r="T14" s="227"/>
      <c r="U14" s="160" t="s">
        <v>66</v>
      </c>
      <c r="V14" s="207"/>
      <c r="W14" s="68">
        <v>3.87</v>
      </c>
      <c r="X14" s="177" t="e">
        <f>W14/V14*100</f>
        <v>#DIV/0!</v>
      </c>
      <c r="Y14" s="208">
        <v>673.49134000000004</v>
      </c>
      <c r="Z14" s="88">
        <v>202.62769</v>
      </c>
      <c r="AA14" s="177">
        <f t="shared" si="5"/>
        <v>30.086161167269054</v>
      </c>
      <c r="AB14" s="224"/>
      <c r="AC14" s="236"/>
      <c r="AD14" s="241"/>
      <c r="AE14" s="236"/>
      <c r="AF14" s="251">
        <f t="shared" si="6"/>
        <v>1614.79134</v>
      </c>
      <c r="AG14" s="198">
        <f t="shared" si="7"/>
        <v>434.41184999999996</v>
      </c>
      <c r="AH14" s="246">
        <v>157.71825815144999</v>
      </c>
      <c r="AI14" s="95">
        <v>1401.1182200000001</v>
      </c>
      <c r="AJ14" s="154" t="s">
        <v>66</v>
      </c>
      <c r="AK14" s="219" t="s">
        <v>66</v>
      </c>
      <c r="AL14" s="255">
        <v>1692</v>
      </c>
      <c r="AM14" s="58">
        <v>542</v>
      </c>
      <c r="AN14" s="256">
        <f t="shared" si="12"/>
        <v>32.033096926713952</v>
      </c>
      <c r="AO14" s="59"/>
      <c r="AP14" s="260"/>
      <c r="AQ14" s="263">
        <v>17</v>
      </c>
      <c r="AR14" s="97"/>
      <c r="AS14" s="187">
        <f t="shared" si="13"/>
        <v>0</v>
      </c>
      <c r="AT14" s="266">
        <v>22</v>
      </c>
      <c r="AU14" s="267">
        <v>6</v>
      </c>
      <c r="AV14" s="208">
        <v>4.5999999999999996</v>
      </c>
      <c r="AW14" s="268">
        <v>2.2999999999999998</v>
      </c>
      <c r="AX14" s="208">
        <v>66</v>
      </c>
      <c r="AY14" s="271">
        <v>19.8</v>
      </c>
      <c r="AZ14" s="279"/>
      <c r="BA14" s="280"/>
      <c r="BB14" s="75"/>
      <c r="BC14" s="279"/>
      <c r="BD14" s="280"/>
      <c r="BE14" s="279"/>
      <c r="BF14" s="280"/>
      <c r="BG14" s="279"/>
      <c r="BH14" s="280"/>
      <c r="BI14" s="219" t="s">
        <v>66</v>
      </c>
      <c r="BJ14" s="279"/>
      <c r="BK14" s="280"/>
      <c r="BL14" s="282">
        <f t="shared" ref="BL14:BL22" si="14">AL14+AQ14+AT14+AV14+AX14+AZ14+BC14+BJ14</f>
        <v>1801.6</v>
      </c>
      <c r="BM14" s="283">
        <f t="shared" si="8"/>
        <v>570.09999999999991</v>
      </c>
      <c r="BN14" s="292">
        <f t="shared" si="9"/>
        <v>3416.3913400000001</v>
      </c>
      <c r="BO14" s="293">
        <f t="shared" si="10"/>
        <v>1004.5118499999999</v>
      </c>
      <c r="BP14" s="286">
        <v>131.97284613961</v>
      </c>
      <c r="BQ14" s="193">
        <f t="shared" si="11"/>
        <v>-2411.8794900000003</v>
      </c>
      <c r="BR14" s="86"/>
      <c r="BS14" s="86"/>
      <c r="BT14" s="86"/>
      <c r="BU14" s="86"/>
      <c r="BV14" s="86"/>
      <c r="BW14" s="86"/>
      <c r="BX14" s="86"/>
      <c r="BY14" s="86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</row>
    <row r="15" spans="1:1001">
      <c r="A15" s="175" t="s">
        <v>67</v>
      </c>
      <c r="B15" s="199">
        <v>122</v>
      </c>
      <c r="C15" s="200">
        <v>32.912799999999997</v>
      </c>
      <c r="D15" s="52">
        <f t="shared" si="0"/>
        <v>26.977704918032785</v>
      </c>
      <c r="E15" s="209">
        <v>46</v>
      </c>
      <c r="F15" s="88">
        <v>105.32432</v>
      </c>
      <c r="G15" s="177">
        <f t="shared" si="1"/>
        <v>228.96591304347825</v>
      </c>
      <c r="H15" s="208">
        <v>44</v>
      </c>
      <c r="I15" s="48">
        <v>0.48710999999999999</v>
      </c>
      <c r="J15" s="177">
        <f t="shared" si="2"/>
        <v>1.1070681818181818</v>
      </c>
      <c r="K15" s="208">
        <v>951</v>
      </c>
      <c r="L15" s="88">
        <v>32.542920000000002</v>
      </c>
      <c r="M15" s="177">
        <f t="shared" si="3"/>
        <v>3.4219684542586752</v>
      </c>
      <c r="N15" s="69">
        <v>5</v>
      </c>
      <c r="O15" s="88">
        <v>7.0000000000000001E-3</v>
      </c>
      <c r="P15" s="177">
        <f t="shared" si="4"/>
        <v>0.13999999999999999</v>
      </c>
      <c r="Q15" s="219" t="s">
        <v>67</v>
      </c>
      <c r="R15" s="208"/>
      <c r="S15" s="88"/>
      <c r="T15" s="227"/>
      <c r="U15" s="160" t="s">
        <v>67</v>
      </c>
      <c r="V15" s="208">
        <v>5</v>
      </c>
      <c r="W15" s="68"/>
      <c r="X15" s="177">
        <f>W15/V15*100</f>
        <v>0</v>
      </c>
      <c r="Y15" s="208">
        <v>339.27760000000001</v>
      </c>
      <c r="Z15" s="88">
        <v>102.07559999999999</v>
      </c>
      <c r="AA15" s="177">
        <f t="shared" si="5"/>
        <v>30.08615953425749</v>
      </c>
      <c r="AB15" s="224"/>
      <c r="AC15" s="236"/>
      <c r="AD15" s="241"/>
      <c r="AE15" s="236"/>
      <c r="AF15" s="251">
        <f t="shared" si="6"/>
        <v>1512.2775999999999</v>
      </c>
      <c r="AG15" s="198">
        <f t="shared" si="7"/>
        <v>273.34975000000003</v>
      </c>
      <c r="AH15" s="246">
        <v>74.4539693743302</v>
      </c>
      <c r="AI15" s="57">
        <v>-689.11464999999998</v>
      </c>
      <c r="AJ15" s="154" t="s">
        <v>67</v>
      </c>
      <c r="AK15" s="219" t="s">
        <v>67</v>
      </c>
      <c r="AL15" s="255">
        <v>1387</v>
      </c>
      <c r="AM15" s="58">
        <v>433</v>
      </c>
      <c r="AN15" s="256">
        <f t="shared" si="12"/>
        <v>31.218457101658252</v>
      </c>
      <c r="AO15" s="59"/>
      <c r="AP15" s="260"/>
      <c r="AQ15" s="263"/>
      <c r="AR15" s="97"/>
      <c r="AS15" s="187"/>
      <c r="AT15" s="266">
        <v>23</v>
      </c>
      <c r="AU15" s="267">
        <v>6</v>
      </c>
      <c r="AV15" s="208">
        <v>4.7</v>
      </c>
      <c r="AW15" s="268">
        <v>2.35</v>
      </c>
      <c r="AX15" s="208">
        <v>66</v>
      </c>
      <c r="AY15" s="271">
        <v>19.8</v>
      </c>
      <c r="AZ15" s="279"/>
      <c r="BA15" s="280"/>
      <c r="BB15" s="75"/>
      <c r="BC15" s="279"/>
      <c r="BD15" s="280"/>
      <c r="BE15" s="279"/>
      <c r="BF15" s="280"/>
      <c r="BG15" s="279"/>
      <c r="BH15" s="280"/>
      <c r="BI15" s="219" t="s">
        <v>67</v>
      </c>
      <c r="BJ15" s="279"/>
      <c r="BK15" s="280"/>
      <c r="BL15" s="282">
        <f t="shared" si="14"/>
        <v>1480.7</v>
      </c>
      <c r="BM15" s="283">
        <f t="shared" si="8"/>
        <v>461.15000000000003</v>
      </c>
      <c r="BN15" s="292">
        <f t="shared" si="9"/>
        <v>2992.9776000000002</v>
      </c>
      <c r="BO15" s="293">
        <f t="shared" si="10"/>
        <v>734.49975000000006</v>
      </c>
      <c r="BP15" s="286">
        <v>83.943611843961605</v>
      </c>
      <c r="BQ15" s="193">
        <f t="shared" si="11"/>
        <v>-2258.4778500000002</v>
      </c>
      <c r="BR15" s="86"/>
      <c r="BS15" s="86"/>
      <c r="BT15" s="86"/>
      <c r="BU15" s="86"/>
      <c r="BV15" s="86"/>
      <c r="BW15" s="86"/>
      <c r="BX15" s="86"/>
      <c r="BY15" s="86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</row>
    <row r="16" spans="1:1001">
      <c r="A16" s="175" t="s">
        <v>68</v>
      </c>
      <c r="B16" s="242">
        <v>83.485690000000005</v>
      </c>
      <c r="C16" s="200">
        <v>25.331340000000001</v>
      </c>
      <c r="D16" s="52">
        <f t="shared" si="0"/>
        <v>30.342134083098554</v>
      </c>
      <c r="E16" s="207">
        <v>40</v>
      </c>
      <c r="F16" s="48">
        <v>24.364000000000001</v>
      </c>
      <c r="G16" s="177">
        <f t="shared" si="1"/>
        <v>60.91</v>
      </c>
      <c r="H16" s="208">
        <v>64.957899999999995</v>
      </c>
      <c r="I16" s="88">
        <v>1.3309299999999999</v>
      </c>
      <c r="J16" s="177">
        <f t="shared" si="2"/>
        <v>2.0489116797187101</v>
      </c>
      <c r="K16" s="208">
        <v>242</v>
      </c>
      <c r="L16" s="88">
        <v>49.043149999999997</v>
      </c>
      <c r="M16" s="177">
        <f t="shared" si="3"/>
        <v>20.265764462809916</v>
      </c>
      <c r="N16" s="69">
        <v>21</v>
      </c>
      <c r="O16" s="88">
        <v>15.807</v>
      </c>
      <c r="P16" s="177">
        <f t="shared" si="4"/>
        <v>75.271428571428572</v>
      </c>
      <c r="Q16" s="219" t="s">
        <v>68</v>
      </c>
      <c r="R16" s="208"/>
      <c r="S16" s="88"/>
      <c r="T16" s="227"/>
      <c r="U16" s="160" t="s">
        <v>69</v>
      </c>
      <c r="V16" s="208"/>
      <c r="W16" s="68">
        <v>1</v>
      </c>
      <c r="X16" s="177" t="e">
        <f>W16/V16*100</f>
        <v>#DIV/0!</v>
      </c>
      <c r="Y16" s="208">
        <v>410.17140999999998</v>
      </c>
      <c r="Z16" s="88">
        <v>123.40482</v>
      </c>
      <c r="AA16" s="177">
        <f t="shared" si="5"/>
        <v>30.086158369741085</v>
      </c>
      <c r="AB16" s="224"/>
      <c r="AC16" s="236"/>
      <c r="AD16" s="242"/>
      <c r="AE16" s="200"/>
      <c r="AF16" s="251">
        <f t="shared" si="6"/>
        <v>861.61500000000001</v>
      </c>
      <c r="AG16" s="198">
        <f t="shared" si="7"/>
        <v>240.28124000000003</v>
      </c>
      <c r="AH16" s="246">
        <v>91.233401360331598</v>
      </c>
      <c r="AI16" s="95">
        <v>-84.151720000000097</v>
      </c>
      <c r="AJ16" s="154" t="s">
        <v>69</v>
      </c>
      <c r="AK16" s="219" t="s">
        <v>68</v>
      </c>
      <c r="AL16" s="255">
        <v>1955</v>
      </c>
      <c r="AM16" s="58">
        <v>636</v>
      </c>
      <c r="AN16" s="256">
        <f t="shared" si="12"/>
        <v>32.531969309462916</v>
      </c>
      <c r="AO16" s="59"/>
      <c r="AP16" s="260"/>
      <c r="AQ16" s="263">
        <v>22</v>
      </c>
      <c r="AR16" s="97"/>
      <c r="AS16" s="187">
        <f t="shared" si="13"/>
        <v>0</v>
      </c>
      <c r="AT16" s="266">
        <v>21</v>
      </c>
      <c r="AU16" s="267"/>
      <c r="AV16" s="208">
        <v>3.7</v>
      </c>
      <c r="AW16" s="268">
        <v>1.85</v>
      </c>
      <c r="AX16" s="208">
        <v>66</v>
      </c>
      <c r="AY16" s="271">
        <v>19.8</v>
      </c>
      <c r="AZ16" s="279"/>
      <c r="BA16" s="280"/>
      <c r="BB16" s="75"/>
      <c r="BC16" s="279"/>
      <c r="BD16" s="280"/>
      <c r="BE16" s="279"/>
      <c r="BF16" s="280"/>
      <c r="BG16" s="279"/>
      <c r="BH16" s="280"/>
      <c r="BI16" s="219" t="s">
        <v>68</v>
      </c>
      <c r="BJ16" s="279"/>
      <c r="BK16" s="280"/>
      <c r="BL16" s="282">
        <f t="shared" si="14"/>
        <v>2067.6999999999998</v>
      </c>
      <c r="BM16" s="283">
        <f t="shared" si="8"/>
        <v>657.65</v>
      </c>
      <c r="BN16" s="292">
        <f t="shared" si="9"/>
        <v>2929.3149999999996</v>
      </c>
      <c r="BO16" s="293">
        <f t="shared" si="10"/>
        <v>897.93124</v>
      </c>
      <c r="BP16" s="286">
        <v>97.220434065848806</v>
      </c>
      <c r="BQ16" s="193">
        <f t="shared" si="11"/>
        <v>-2031.3837599999997</v>
      </c>
      <c r="BR16" s="86"/>
      <c r="BS16" s="86"/>
      <c r="BT16" s="86"/>
      <c r="BU16" s="86"/>
      <c r="BV16" s="86"/>
      <c r="BW16" s="86"/>
      <c r="BX16" s="86"/>
      <c r="BY16" s="86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</row>
    <row r="17" spans="1:1001">
      <c r="A17" s="175" t="s">
        <v>70</v>
      </c>
      <c r="B17" s="199">
        <v>167.4</v>
      </c>
      <c r="C17" s="200">
        <v>5.1519599999999999</v>
      </c>
      <c r="D17" s="52">
        <f t="shared" si="0"/>
        <v>3.0776344086021501</v>
      </c>
      <c r="E17" s="208"/>
      <c r="F17" s="88">
        <v>8.1449999999999996</v>
      </c>
      <c r="G17" s="177"/>
      <c r="H17" s="208">
        <v>24</v>
      </c>
      <c r="I17" s="88">
        <v>3.2697099999999999</v>
      </c>
      <c r="J17" s="177">
        <f t="shared" si="2"/>
        <v>13.623791666666666</v>
      </c>
      <c r="K17" s="208">
        <v>356</v>
      </c>
      <c r="L17" s="88">
        <v>66.268219999999999</v>
      </c>
      <c r="M17" s="177">
        <f t="shared" si="3"/>
        <v>18.614668539325844</v>
      </c>
      <c r="N17" s="69">
        <v>3</v>
      </c>
      <c r="O17" s="88">
        <v>1.74871</v>
      </c>
      <c r="P17" s="177">
        <f t="shared" si="4"/>
        <v>58.290333333333336</v>
      </c>
      <c r="Q17" s="219" t="s">
        <v>70</v>
      </c>
      <c r="R17" s="208"/>
      <c r="S17" s="88"/>
      <c r="T17" s="227"/>
      <c r="U17" s="160" t="s">
        <v>70</v>
      </c>
      <c r="V17" s="208">
        <v>0.6</v>
      </c>
      <c r="W17" s="68">
        <v>2.6</v>
      </c>
      <c r="X17" s="177">
        <f>W17/V17*100</f>
        <v>433.33333333333337</v>
      </c>
      <c r="Y17" s="208">
        <v>921.61972000000003</v>
      </c>
      <c r="Z17" s="88">
        <v>277.27994000000001</v>
      </c>
      <c r="AA17" s="177">
        <f t="shared" si="5"/>
        <v>30.086155274542087</v>
      </c>
      <c r="AB17" s="224"/>
      <c r="AC17" s="236">
        <v>1.5</v>
      </c>
      <c r="AD17" s="242"/>
      <c r="AE17" s="200"/>
      <c r="AF17" s="251">
        <f t="shared" si="6"/>
        <v>1472.6197200000001</v>
      </c>
      <c r="AG17" s="198">
        <f t="shared" si="7"/>
        <v>365.96354000000002</v>
      </c>
      <c r="AH17" s="246">
        <v>88.982982745378294</v>
      </c>
      <c r="AI17" s="57">
        <v>-179.15575999999999</v>
      </c>
      <c r="AJ17" s="154" t="s">
        <v>70</v>
      </c>
      <c r="AK17" s="219" t="s">
        <v>70</v>
      </c>
      <c r="AL17" s="255">
        <v>1468</v>
      </c>
      <c r="AM17" s="58">
        <v>461</v>
      </c>
      <c r="AN17" s="256">
        <f t="shared" si="12"/>
        <v>31.403269754768392</v>
      </c>
      <c r="AO17" s="59"/>
      <c r="AP17" s="260"/>
      <c r="AQ17" s="263"/>
      <c r="AR17" s="97"/>
      <c r="AS17" s="187"/>
      <c r="AT17" s="266">
        <v>23</v>
      </c>
      <c r="AU17" s="267">
        <v>6</v>
      </c>
      <c r="AV17" s="208">
        <v>6</v>
      </c>
      <c r="AW17" s="268">
        <v>3</v>
      </c>
      <c r="AX17" s="208">
        <v>66</v>
      </c>
      <c r="AY17" s="271">
        <v>19.8</v>
      </c>
      <c r="AZ17" s="279"/>
      <c r="BA17" s="280"/>
      <c r="BB17" s="75"/>
      <c r="BC17" s="279">
        <v>9</v>
      </c>
      <c r="BD17" s="280"/>
      <c r="BE17" s="279"/>
      <c r="BF17" s="280"/>
      <c r="BG17" s="279"/>
      <c r="BH17" s="280"/>
      <c r="BI17" s="219" t="s">
        <v>70</v>
      </c>
      <c r="BJ17" s="279"/>
      <c r="BK17" s="280"/>
      <c r="BL17" s="282">
        <f t="shared" si="14"/>
        <v>1572</v>
      </c>
      <c r="BM17" s="283">
        <f t="shared" si="8"/>
        <v>489.8</v>
      </c>
      <c r="BN17" s="292">
        <f t="shared" si="9"/>
        <v>3044.6197200000001</v>
      </c>
      <c r="BO17" s="293">
        <f t="shared" si="10"/>
        <v>855.76354000000003</v>
      </c>
      <c r="BP17" s="286">
        <v>94.744428437199005</v>
      </c>
      <c r="BQ17" s="193">
        <f t="shared" si="11"/>
        <v>-2188.8561800000002</v>
      </c>
      <c r="BR17" s="86"/>
      <c r="BS17" s="86"/>
      <c r="BT17" s="86"/>
      <c r="BU17" s="86"/>
      <c r="BV17" s="86"/>
      <c r="BW17" s="86"/>
      <c r="BX17" s="86"/>
      <c r="BY17" s="86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</row>
    <row r="18" spans="1:1001">
      <c r="A18" s="175" t="s">
        <v>71</v>
      </c>
      <c r="B18" s="199">
        <v>61</v>
      </c>
      <c r="C18" s="200">
        <v>20.912949999999999</v>
      </c>
      <c r="D18" s="52">
        <f t="shared" si="0"/>
        <v>34.283524590163935</v>
      </c>
      <c r="E18" s="208">
        <v>4</v>
      </c>
      <c r="F18" s="88">
        <v>1.43144</v>
      </c>
      <c r="G18" s="177">
        <f t="shared" ref="G18:G23" si="15">F18/E18*100</f>
        <v>35.786000000000001</v>
      </c>
      <c r="H18" s="208">
        <v>19</v>
      </c>
      <c r="I18" s="88">
        <v>0.28686</v>
      </c>
      <c r="J18" s="177">
        <f t="shared" si="2"/>
        <v>1.5097894736842106</v>
      </c>
      <c r="K18" s="208">
        <v>286</v>
      </c>
      <c r="L18" s="88">
        <v>23.763120000000001</v>
      </c>
      <c r="M18" s="177">
        <f t="shared" si="3"/>
        <v>8.3087832167832172</v>
      </c>
      <c r="N18" s="69">
        <v>5</v>
      </c>
      <c r="O18" s="88"/>
      <c r="P18" s="177">
        <f t="shared" si="4"/>
        <v>0</v>
      </c>
      <c r="Q18" s="219" t="s">
        <v>71</v>
      </c>
      <c r="R18" s="208">
        <v>68.8</v>
      </c>
      <c r="S18" s="88">
        <v>6.5084799999999996</v>
      </c>
      <c r="T18" s="227"/>
      <c r="U18" s="160" t="s">
        <v>71</v>
      </c>
      <c r="V18" s="208"/>
      <c r="W18" s="68"/>
      <c r="X18" s="230"/>
      <c r="Y18" s="208">
        <v>238.00068999999999</v>
      </c>
      <c r="Z18" s="88">
        <v>71.605289999999997</v>
      </c>
      <c r="AA18" s="177">
        <f t="shared" si="5"/>
        <v>30.086169077913176</v>
      </c>
      <c r="AB18" s="224"/>
      <c r="AC18" s="236"/>
      <c r="AD18" s="242"/>
      <c r="AE18" s="200"/>
      <c r="AF18" s="251">
        <f t="shared" si="6"/>
        <v>681.80069000000003</v>
      </c>
      <c r="AG18" s="198">
        <f t="shared" si="7"/>
        <v>124.50814</v>
      </c>
      <c r="AH18" s="246">
        <v>76.104077990160107</v>
      </c>
      <c r="AI18" s="95">
        <v>-204.57490000000001</v>
      </c>
      <c r="AJ18" s="154" t="s">
        <v>71</v>
      </c>
      <c r="AK18" s="219" t="s">
        <v>71</v>
      </c>
      <c r="AL18" s="255">
        <v>1756</v>
      </c>
      <c r="AM18" s="58">
        <v>566</v>
      </c>
      <c r="AN18" s="256">
        <f t="shared" si="12"/>
        <v>32.232346241457861</v>
      </c>
      <c r="AO18" s="59"/>
      <c r="AP18" s="260"/>
      <c r="AQ18" s="263">
        <v>20</v>
      </c>
      <c r="AR18" s="97"/>
      <c r="AS18" s="187">
        <f t="shared" si="13"/>
        <v>0</v>
      </c>
      <c r="AT18" s="266">
        <v>19</v>
      </c>
      <c r="AU18" s="267">
        <v>5</v>
      </c>
      <c r="AV18" s="208">
        <v>5</v>
      </c>
      <c r="AW18" s="268">
        <v>2.5</v>
      </c>
      <c r="AX18" s="208">
        <v>66</v>
      </c>
      <c r="AY18" s="271">
        <v>19.8</v>
      </c>
      <c r="AZ18" s="279"/>
      <c r="BA18" s="280"/>
      <c r="BB18" s="75"/>
      <c r="BC18" s="279"/>
      <c r="BD18" s="280"/>
      <c r="BE18" s="279"/>
      <c r="BF18" s="280"/>
      <c r="BG18" s="279"/>
      <c r="BH18" s="280"/>
      <c r="BI18" s="219" t="s">
        <v>71</v>
      </c>
      <c r="BJ18" s="279">
        <v>1357</v>
      </c>
      <c r="BK18" s="280"/>
      <c r="BL18" s="282">
        <f t="shared" si="14"/>
        <v>3223</v>
      </c>
      <c r="BM18" s="283">
        <f t="shared" si="8"/>
        <v>593.29999999999995</v>
      </c>
      <c r="BN18" s="292">
        <f t="shared" si="9"/>
        <v>3904.80069</v>
      </c>
      <c r="BO18" s="293">
        <f t="shared" si="10"/>
        <v>717.80813999999998</v>
      </c>
      <c r="BP18" s="286">
        <v>93.041925670757706</v>
      </c>
      <c r="BQ18" s="193">
        <f t="shared" si="11"/>
        <v>-3186.9925499999999</v>
      </c>
      <c r="BR18" s="86"/>
      <c r="BS18" s="86"/>
      <c r="BT18" s="86"/>
      <c r="BU18" s="86"/>
      <c r="BV18" s="86"/>
      <c r="BW18" s="86"/>
      <c r="BX18" s="86"/>
      <c r="BY18" s="86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</row>
    <row r="19" spans="1:1001">
      <c r="A19" s="175" t="s">
        <v>72</v>
      </c>
      <c r="B19" s="199">
        <v>115</v>
      </c>
      <c r="C19" s="200">
        <v>61.588830000000002</v>
      </c>
      <c r="D19" s="52">
        <f t="shared" si="0"/>
        <v>53.555504347826087</v>
      </c>
      <c r="E19" s="208">
        <v>59</v>
      </c>
      <c r="F19" s="88">
        <v>16.607620000000001</v>
      </c>
      <c r="G19" s="177">
        <f t="shared" si="15"/>
        <v>28.148508474576271</v>
      </c>
      <c r="H19" s="208">
        <v>53.3</v>
      </c>
      <c r="I19" s="88">
        <v>1.2658799999999999</v>
      </c>
      <c r="J19" s="177">
        <f t="shared" si="2"/>
        <v>2.3750093808630393</v>
      </c>
      <c r="K19" s="199">
        <v>815</v>
      </c>
      <c r="L19" s="88">
        <v>36.584009999999999</v>
      </c>
      <c r="M19" s="177">
        <f t="shared" si="3"/>
        <v>4.4888355828220856</v>
      </c>
      <c r="N19" s="69">
        <v>1</v>
      </c>
      <c r="O19" s="88">
        <v>11.77745</v>
      </c>
      <c r="P19" s="177">
        <f t="shared" si="4"/>
        <v>1177.7449999999999</v>
      </c>
      <c r="Q19" s="219" t="s">
        <v>72</v>
      </c>
      <c r="R19" s="208"/>
      <c r="S19" s="88"/>
      <c r="T19" s="177"/>
      <c r="U19" s="160" t="s">
        <v>72</v>
      </c>
      <c r="V19" s="208"/>
      <c r="W19" s="68"/>
      <c r="X19" s="177" t="e">
        <f>W19/V19*100</f>
        <v>#DIV/0!</v>
      </c>
      <c r="Y19" s="208">
        <v>303.83067999999997</v>
      </c>
      <c r="Z19" s="88">
        <v>91.411010000000005</v>
      </c>
      <c r="AA19" s="177">
        <f t="shared" si="5"/>
        <v>30.08616838826152</v>
      </c>
      <c r="AB19" s="224"/>
      <c r="AC19" s="236"/>
      <c r="AD19" s="242"/>
      <c r="AE19" s="200"/>
      <c r="AF19" s="251">
        <f t="shared" si="6"/>
        <v>1347.13068</v>
      </c>
      <c r="AG19" s="198">
        <f t="shared" si="7"/>
        <v>219.23480000000001</v>
      </c>
      <c r="AH19" s="246">
        <v>63.634181550164101</v>
      </c>
      <c r="AI19" s="57">
        <v>-535.82997</v>
      </c>
      <c r="AJ19" s="154" t="s">
        <v>72</v>
      </c>
      <c r="AK19" s="219" t="s">
        <v>72</v>
      </c>
      <c r="AL19" s="255">
        <v>1246</v>
      </c>
      <c r="AM19" s="58">
        <v>392</v>
      </c>
      <c r="AN19" s="256">
        <f t="shared" si="12"/>
        <v>31.460674157303369</v>
      </c>
      <c r="AO19" s="59"/>
      <c r="AP19" s="260"/>
      <c r="AQ19" s="263"/>
      <c r="AR19" s="97"/>
      <c r="AS19" s="187"/>
      <c r="AT19" s="266">
        <v>19</v>
      </c>
      <c r="AU19" s="267">
        <v>5</v>
      </c>
      <c r="AV19" s="208">
        <v>6</v>
      </c>
      <c r="AW19" s="268">
        <v>3</v>
      </c>
      <c r="AX19" s="208">
        <v>66</v>
      </c>
      <c r="AY19" s="271">
        <v>19.8</v>
      </c>
      <c r="AZ19" s="279"/>
      <c r="BA19" s="280"/>
      <c r="BB19" s="75"/>
      <c r="BC19" s="279"/>
      <c r="BD19" s="280"/>
      <c r="BE19" s="279"/>
      <c r="BF19" s="280"/>
      <c r="BG19" s="279"/>
      <c r="BH19" s="280"/>
      <c r="BI19" s="219" t="s">
        <v>72</v>
      </c>
      <c r="BJ19" s="279"/>
      <c r="BK19" s="280"/>
      <c r="BL19" s="282">
        <f t="shared" si="14"/>
        <v>1337</v>
      </c>
      <c r="BM19" s="283">
        <f t="shared" si="8"/>
        <v>419.8</v>
      </c>
      <c r="BN19" s="292">
        <f t="shared" si="9"/>
        <v>2684.1306800000002</v>
      </c>
      <c r="BO19" s="293">
        <f t="shared" si="10"/>
        <v>639.03480000000002</v>
      </c>
      <c r="BP19" s="286">
        <v>82.449895255513596</v>
      </c>
      <c r="BQ19" s="193">
        <f t="shared" si="11"/>
        <v>-2045.0958800000003</v>
      </c>
      <c r="BR19" s="86"/>
      <c r="BS19" s="86"/>
      <c r="BT19" s="86"/>
      <c r="BU19" s="86"/>
      <c r="BV19" s="86"/>
      <c r="BW19" s="86"/>
      <c r="BX19" s="86"/>
      <c r="BY19" s="86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</row>
    <row r="20" spans="1:1001">
      <c r="A20" s="175" t="s">
        <v>73</v>
      </c>
      <c r="B20" s="199">
        <v>171</v>
      </c>
      <c r="C20" s="200">
        <v>55.103119999999997</v>
      </c>
      <c r="D20" s="52">
        <f t="shared" si="0"/>
        <v>32.224046783625731</v>
      </c>
      <c r="E20" s="208">
        <v>20</v>
      </c>
      <c r="F20" s="88">
        <v>4.7234999999999996</v>
      </c>
      <c r="G20" s="177">
        <f t="shared" si="15"/>
        <v>23.617499999999996</v>
      </c>
      <c r="H20" s="208">
        <v>132</v>
      </c>
      <c r="I20" s="88">
        <v>9.6278699999999997</v>
      </c>
      <c r="J20" s="177">
        <f t="shared" si="2"/>
        <v>7.2938409090909095</v>
      </c>
      <c r="K20" s="208">
        <v>574</v>
      </c>
      <c r="L20" s="88">
        <v>100.15311</v>
      </c>
      <c r="M20" s="177">
        <f t="shared" si="3"/>
        <v>17.448277003484318</v>
      </c>
      <c r="N20" s="69">
        <v>19</v>
      </c>
      <c r="O20" s="88">
        <v>-1.8580000000000001</v>
      </c>
      <c r="P20" s="177">
        <f t="shared" si="4"/>
        <v>-9.7789473684210542</v>
      </c>
      <c r="Q20" s="219" t="s">
        <v>73</v>
      </c>
      <c r="R20" s="208"/>
      <c r="S20" s="88"/>
      <c r="T20" s="227"/>
      <c r="U20" s="160" t="s">
        <v>73</v>
      </c>
      <c r="V20" s="208"/>
      <c r="W20" s="68"/>
      <c r="X20" s="177" t="e">
        <f>W20/V20*100</f>
        <v>#DIV/0!</v>
      </c>
      <c r="Y20" s="208">
        <v>1068.4712099999999</v>
      </c>
      <c r="Z20" s="88">
        <v>321.46192000000002</v>
      </c>
      <c r="AA20" s="177">
        <f t="shared" si="5"/>
        <v>30.086156462746438</v>
      </c>
      <c r="AB20" s="224"/>
      <c r="AC20" s="236"/>
      <c r="AD20" s="242"/>
      <c r="AE20" s="200"/>
      <c r="AF20" s="251">
        <f t="shared" si="6"/>
        <v>1984.4712099999999</v>
      </c>
      <c r="AG20" s="198">
        <f t="shared" si="7"/>
        <v>489.21152000000001</v>
      </c>
      <c r="AH20" s="246">
        <v>83.775152627712799</v>
      </c>
      <c r="AI20" s="95">
        <v>-479.74732</v>
      </c>
      <c r="AJ20" s="154" t="s">
        <v>73</v>
      </c>
      <c r="AK20" s="219" t="s">
        <v>73</v>
      </c>
      <c r="AL20" s="255">
        <v>3692</v>
      </c>
      <c r="AM20" s="58">
        <v>1245</v>
      </c>
      <c r="AN20" s="256">
        <f t="shared" si="12"/>
        <v>33.721560130010836</v>
      </c>
      <c r="AO20" s="59"/>
      <c r="AP20" s="260"/>
      <c r="AQ20" s="263">
        <v>51</v>
      </c>
      <c r="AR20" s="97"/>
      <c r="AS20" s="187">
        <f t="shared" si="13"/>
        <v>0</v>
      </c>
      <c r="AT20" s="266">
        <v>46</v>
      </c>
      <c r="AU20" s="267">
        <v>12</v>
      </c>
      <c r="AV20" s="208">
        <v>11.9</v>
      </c>
      <c r="AW20" s="268">
        <v>5.95</v>
      </c>
      <c r="AX20" s="208">
        <v>165.2</v>
      </c>
      <c r="AY20" s="271">
        <v>49.56</v>
      </c>
      <c r="AZ20" s="279"/>
      <c r="BA20" s="280"/>
      <c r="BB20" s="75"/>
      <c r="BC20" s="279"/>
      <c r="BD20" s="280"/>
      <c r="BE20" s="279"/>
      <c r="BF20" s="280"/>
      <c r="BG20" s="279"/>
      <c r="BH20" s="280"/>
      <c r="BI20" s="219" t="s">
        <v>73</v>
      </c>
      <c r="BJ20" s="279">
        <v>423</v>
      </c>
      <c r="BK20" s="280"/>
      <c r="BL20" s="282">
        <f t="shared" si="14"/>
        <v>4389.1000000000004</v>
      </c>
      <c r="BM20" s="283">
        <f t="shared" si="8"/>
        <v>1312.51</v>
      </c>
      <c r="BN20" s="292">
        <f t="shared" si="9"/>
        <v>6373.5712100000001</v>
      </c>
      <c r="BO20" s="293">
        <f t="shared" si="10"/>
        <v>1801.7215200000001</v>
      </c>
      <c r="BP20" s="286">
        <v>93.205836201602906</v>
      </c>
      <c r="BQ20" s="193">
        <f t="shared" si="11"/>
        <v>-4571.84969</v>
      </c>
      <c r="BR20" s="86"/>
      <c r="BS20" s="86"/>
      <c r="BT20" s="86"/>
      <c r="BU20" s="86"/>
      <c r="BV20" s="86"/>
      <c r="BW20" s="86"/>
      <c r="BX20" s="86"/>
      <c r="BY20" s="86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</row>
    <row r="21" spans="1:1001">
      <c r="A21" s="175" t="s">
        <v>74</v>
      </c>
      <c r="B21" s="199">
        <v>86</v>
      </c>
      <c r="C21" s="200">
        <v>37.24483</v>
      </c>
      <c r="D21" s="52">
        <f t="shared" si="0"/>
        <v>43.307941860465114</v>
      </c>
      <c r="E21" s="208">
        <v>10.8</v>
      </c>
      <c r="F21" s="88">
        <v>140.935</v>
      </c>
      <c r="G21" s="177">
        <f t="shared" si="15"/>
        <v>1304.9537037037035</v>
      </c>
      <c r="H21" s="208">
        <v>50</v>
      </c>
      <c r="I21" s="88">
        <v>0.76100000000000001</v>
      </c>
      <c r="J21" s="177">
        <f t="shared" si="2"/>
        <v>1.522</v>
      </c>
      <c r="K21" s="208">
        <v>208</v>
      </c>
      <c r="L21" s="88">
        <v>19.375050000000002</v>
      </c>
      <c r="M21" s="177">
        <f t="shared" si="3"/>
        <v>9.3149278846153862</v>
      </c>
      <c r="N21" s="69">
        <v>70</v>
      </c>
      <c r="O21" s="88">
        <v>64.350999999999999</v>
      </c>
      <c r="P21" s="177">
        <f t="shared" si="4"/>
        <v>91.93</v>
      </c>
      <c r="Q21" s="219" t="s">
        <v>74</v>
      </c>
      <c r="R21" s="208"/>
      <c r="S21" s="88"/>
      <c r="T21" s="227"/>
      <c r="U21" s="160" t="s">
        <v>74</v>
      </c>
      <c r="V21" s="208">
        <v>1</v>
      </c>
      <c r="W21" s="68"/>
      <c r="X21" s="177">
        <f>W21/V21*100</f>
        <v>0</v>
      </c>
      <c r="Y21" s="208">
        <v>187.36224000000001</v>
      </c>
      <c r="Z21" s="88">
        <v>56.370100000000001</v>
      </c>
      <c r="AA21" s="177">
        <f t="shared" si="5"/>
        <v>30.08615823551213</v>
      </c>
      <c r="AB21" s="224"/>
      <c r="AC21" s="236"/>
      <c r="AD21" s="242"/>
      <c r="AE21" s="200"/>
      <c r="AF21" s="251">
        <f t="shared" si="6"/>
        <v>613.16224</v>
      </c>
      <c r="AG21" s="198">
        <f t="shared" si="7"/>
        <v>319.03697999999997</v>
      </c>
      <c r="AH21" s="246">
        <v>60.169679429457098</v>
      </c>
      <c r="AI21" s="57">
        <v>-498.06142999999997</v>
      </c>
      <c r="AJ21" s="154" t="s">
        <v>74</v>
      </c>
      <c r="AK21" s="219" t="s">
        <v>74</v>
      </c>
      <c r="AL21" s="255">
        <v>799</v>
      </c>
      <c r="AM21" s="58">
        <v>254</v>
      </c>
      <c r="AN21" s="256">
        <f t="shared" si="12"/>
        <v>31.789737171464331</v>
      </c>
      <c r="AO21" s="59"/>
      <c r="AP21" s="260"/>
      <c r="AQ21" s="263"/>
      <c r="AR21" s="97"/>
      <c r="AS21" s="187"/>
      <c r="AT21" s="266">
        <v>11</v>
      </c>
      <c r="AU21" s="267">
        <v>3</v>
      </c>
      <c r="AV21" s="208">
        <v>2.6</v>
      </c>
      <c r="AW21" s="268">
        <v>1.3</v>
      </c>
      <c r="AX21" s="208">
        <v>66</v>
      </c>
      <c r="AY21" s="271">
        <v>19.8</v>
      </c>
      <c r="AZ21" s="279"/>
      <c r="BA21" s="280"/>
      <c r="BB21" s="75"/>
      <c r="BC21" s="279"/>
      <c r="BD21" s="280"/>
      <c r="BE21" s="279"/>
      <c r="BF21" s="280"/>
      <c r="BG21" s="279"/>
      <c r="BH21" s="280"/>
      <c r="BI21" s="219" t="s">
        <v>74</v>
      </c>
      <c r="BJ21" s="279"/>
      <c r="BK21" s="280"/>
      <c r="BL21" s="282">
        <f t="shared" si="14"/>
        <v>878.6</v>
      </c>
      <c r="BM21" s="283">
        <f t="shared" si="8"/>
        <v>278.10000000000002</v>
      </c>
      <c r="BN21" s="292">
        <f t="shared" si="9"/>
        <v>1491.76224</v>
      </c>
      <c r="BO21" s="293">
        <f t="shared" si="10"/>
        <v>597.13697999999999</v>
      </c>
      <c r="BP21" s="286">
        <v>77.929742315826701</v>
      </c>
      <c r="BQ21" s="193">
        <f t="shared" si="11"/>
        <v>-894.62526000000003</v>
      </c>
      <c r="BR21" s="86"/>
      <c r="BS21" s="86"/>
      <c r="BT21" s="86"/>
      <c r="BU21" s="86"/>
      <c r="BV21" s="86"/>
      <c r="BW21" s="86"/>
      <c r="BX21" s="86"/>
      <c r="BY21" s="86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</row>
    <row r="22" spans="1:1001">
      <c r="A22" s="178" t="s">
        <v>75</v>
      </c>
      <c r="B22" s="201">
        <v>122</v>
      </c>
      <c r="C22" s="202">
        <v>35.764409999999998</v>
      </c>
      <c r="D22" s="52">
        <f t="shared" si="0"/>
        <v>29.315090163934425</v>
      </c>
      <c r="E22" s="210">
        <v>14</v>
      </c>
      <c r="F22" s="109">
        <v>21.630389999999998</v>
      </c>
      <c r="G22" s="177">
        <f t="shared" si="15"/>
        <v>154.50278571428569</v>
      </c>
      <c r="H22" s="210">
        <v>54</v>
      </c>
      <c r="I22" s="109">
        <v>5.9741200000000001</v>
      </c>
      <c r="J22" s="177">
        <f t="shared" si="2"/>
        <v>11.063185185185185</v>
      </c>
      <c r="K22" s="216">
        <v>281</v>
      </c>
      <c r="L22" s="111">
        <v>20.635639999999999</v>
      </c>
      <c r="M22" s="177">
        <f t="shared" si="3"/>
        <v>7.343644128113878</v>
      </c>
      <c r="N22" s="212">
        <v>1</v>
      </c>
      <c r="O22" s="111">
        <v>1.9640000000000001E-2</v>
      </c>
      <c r="P22" s="177">
        <f t="shared" si="4"/>
        <v>1.9640000000000002</v>
      </c>
      <c r="Q22" s="220" t="s">
        <v>75</v>
      </c>
      <c r="R22" s="216"/>
      <c r="S22" s="113"/>
      <c r="T22" s="227"/>
      <c r="U22" s="163" t="s">
        <v>75</v>
      </c>
      <c r="V22" s="232">
        <v>10</v>
      </c>
      <c r="W22" s="115"/>
      <c r="X22" s="177">
        <f>W22/V22*100</f>
        <v>0</v>
      </c>
      <c r="Y22" s="232">
        <v>293.7029</v>
      </c>
      <c r="Z22" s="113">
        <v>88.363979999999998</v>
      </c>
      <c r="AA22" s="177">
        <f t="shared" si="5"/>
        <v>30.086178924348378</v>
      </c>
      <c r="AB22" s="237"/>
      <c r="AC22" s="238"/>
      <c r="AD22" s="243"/>
      <c r="AE22" s="244"/>
      <c r="AF22" s="251">
        <f t="shared" si="6"/>
        <v>775.7029</v>
      </c>
      <c r="AG22" s="198">
        <f t="shared" si="7"/>
        <v>172.38817999999998</v>
      </c>
      <c r="AH22" s="247">
        <v>99.611577062884507</v>
      </c>
      <c r="AI22" s="56">
        <v>-5.2049799999999804</v>
      </c>
      <c r="AJ22" s="154" t="s">
        <v>75</v>
      </c>
      <c r="AK22" s="220" t="s">
        <v>75</v>
      </c>
      <c r="AL22" s="257">
        <v>1843</v>
      </c>
      <c r="AM22" s="122">
        <v>594</v>
      </c>
      <c r="AN22" s="256">
        <f t="shared" si="12"/>
        <v>32.230059685295714</v>
      </c>
      <c r="AO22" s="59"/>
      <c r="AP22" s="260"/>
      <c r="AQ22" s="264">
        <v>16</v>
      </c>
      <c r="AR22" s="126"/>
      <c r="AS22" s="187">
        <f t="shared" si="13"/>
        <v>0</v>
      </c>
      <c r="AT22" s="266">
        <v>20</v>
      </c>
      <c r="AU22" s="267">
        <v>5</v>
      </c>
      <c r="AV22" s="210">
        <v>4.4000000000000004</v>
      </c>
      <c r="AW22" s="269">
        <v>2.2000000000000002</v>
      </c>
      <c r="AX22" s="210">
        <v>66</v>
      </c>
      <c r="AY22" s="269">
        <v>19.8</v>
      </c>
      <c r="AZ22" s="275"/>
      <c r="BA22" s="276"/>
      <c r="BB22" s="101"/>
      <c r="BC22" s="275"/>
      <c r="BD22" s="276"/>
      <c r="BE22" s="275"/>
      <c r="BF22" s="276"/>
      <c r="BG22" s="275"/>
      <c r="BH22" s="276"/>
      <c r="BI22" s="220" t="s">
        <v>75</v>
      </c>
      <c r="BJ22" s="275"/>
      <c r="BK22" s="276"/>
      <c r="BL22" s="282">
        <f t="shared" si="14"/>
        <v>1949.4</v>
      </c>
      <c r="BM22" s="283">
        <f t="shared" si="8"/>
        <v>621</v>
      </c>
      <c r="BN22" s="292">
        <f t="shared" si="9"/>
        <v>2725.1028999999999</v>
      </c>
      <c r="BO22" s="293">
        <f t="shared" si="10"/>
        <v>793.38817999999992</v>
      </c>
      <c r="BP22" s="287">
        <v>99.851740763812899</v>
      </c>
      <c r="BQ22" s="193">
        <f t="shared" si="11"/>
        <v>-1931.7147199999999</v>
      </c>
      <c r="BR22" s="86"/>
      <c r="BS22" s="86"/>
      <c r="BT22" s="86"/>
      <c r="BU22" s="86"/>
      <c r="BV22" s="86"/>
      <c r="BW22" s="86"/>
      <c r="BX22" s="86"/>
      <c r="BY22" s="86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</row>
    <row r="23" spans="1:1001" ht="12" thickBot="1">
      <c r="A23" s="179" t="s">
        <v>16</v>
      </c>
      <c r="B23" s="203">
        <f>SUM(B9:B22)</f>
        <v>6679.7786900000001</v>
      </c>
      <c r="C23" s="204">
        <f>SUM(C9:C22)</f>
        <v>2083.5218500000001</v>
      </c>
      <c r="D23" s="205">
        <f t="shared" si="0"/>
        <v>31.191480237498709</v>
      </c>
      <c r="E23" s="211">
        <f>SUM(E9:E22)</f>
        <v>535.4</v>
      </c>
      <c r="F23" s="180">
        <f>SUM(F9:F22)</f>
        <v>721.21027999999978</v>
      </c>
      <c r="G23" s="182">
        <f t="shared" si="15"/>
        <v>134.70494583488977</v>
      </c>
      <c r="H23" s="215">
        <f>SUM(H9:H22)</f>
        <v>1172.2579000000001</v>
      </c>
      <c r="I23" s="180">
        <f>SUM(I9:I22)</f>
        <v>89.339159999999978</v>
      </c>
      <c r="J23" s="182">
        <f t="shared" si="2"/>
        <v>7.6211181856825165</v>
      </c>
      <c r="K23" s="211">
        <f>SUM(K9:K22)</f>
        <v>7108</v>
      </c>
      <c r="L23" s="180">
        <f>SUM(L9:L22)</f>
        <v>1207.17482</v>
      </c>
      <c r="M23" s="182">
        <f t="shared" si="3"/>
        <v>16.983326111423747</v>
      </c>
      <c r="N23" s="213">
        <f>SUM(N9:N22)</f>
        <v>629</v>
      </c>
      <c r="O23" s="180">
        <f>SUM(O9:O22)</f>
        <v>434.29485</v>
      </c>
      <c r="P23" s="182">
        <f t="shared" si="4"/>
        <v>69.045286168521457</v>
      </c>
      <c r="Q23" s="221" t="s">
        <v>16</v>
      </c>
      <c r="R23" s="203">
        <f>SUM(R9:R22)</f>
        <v>259.23928000000001</v>
      </c>
      <c r="S23" s="180">
        <f>SUM(S9:S22)</f>
        <v>6.5084799999999996</v>
      </c>
      <c r="T23" s="182"/>
      <c r="U23" s="228">
        <f>SUM(U9:U22)</f>
        <v>0</v>
      </c>
      <c r="V23" s="211">
        <f>SUM(V9:V22)</f>
        <v>36.6</v>
      </c>
      <c r="W23" s="180">
        <f>SUM(W9:W22)</f>
        <v>23.48</v>
      </c>
      <c r="X23" s="182">
        <f>W23/V23*100</f>
        <v>64.15300546448087</v>
      </c>
      <c r="Y23" s="203">
        <f>SUM(Y9:Y22)</f>
        <v>9295.0677100000012</v>
      </c>
      <c r="Z23" s="180">
        <f>SUM(Z9:Z22)</f>
        <v>2827.64635</v>
      </c>
      <c r="AA23" s="182">
        <f t="shared" si="5"/>
        <v>30.420933318838618</v>
      </c>
      <c r="AB23" s="215">
        <f t="shared" ref="AB23:AH23" si="16">SUM(AB9:AB22)</f>
        <v>0</v>
      </c>
      <c r="AC23" s="239">
        <f t="shared" si="16"/>
        <v>1.8</v>
      </c>
      <c r="AD23" s="211">
        <f t="shared" si="16"/>
        <v>0</v>
      </c>
      <c r="AE23" s="194">
        <f t="shared" si="16"/>
        <v>0</v>
      </c>
      <c r="AF23" s="203">
        <f t="shared" si="16"/>
        <v>25715.343580000001</v>
      </c>
      <c r="AG23" s="204">
        <f t="shared" si="16"/>
        <v>7394.9757899999986</v>
      </c>
      <c r="AH23" s="213">
        <f t="shared" si="16"/>
        <v>1169.5443042815507</v>
      </c>
      <c r="AI23" s="188">
        <v>-5.2049799999999804</v>
      </c>
      <c r="AJ23" s="252">
        <f>SUM(AJ9:AJ22)</f>
        <v>0</v>
      </c>
      <c r="AK23" s="221" t="s">
        <v>16</v>
      </c>
      <c r="AL23" s="258">
        <f>SUM(AL9:AL22)</f>
        <v>33743</v>
      </c>
      <c r="AM23" s="189">
        <f>SUM(AM9:AM22)</f>
        <v>11248</v>
      </c>
      <c r="AN23" s="259">
        <v>100</v>
      </c>
      <c r="AO23" s="222">
        <f>SUM(AO9:AO22)</f>
        <v>0</v>
      </c>
      <c r="AP23" s="252">
        <f>SUM(AP9:AP22)</f>
        <v>0</v>
      </c>
      <c r="AQ23" s="215">
        <f>SUM(AQ9:AQ22)</f>
        <v>200</v>
      </c>
      <c r="AR23" s="181">
        <f>SUM(AR9:AR22)</f>
        <v>0</v>
      </c>
      <c r="AS23" s="190">
        <f t="shared" si="13"/>
        <v>0</v>
      </c>
      <c r="AT23" s="215">
        <f t="shared" ref="AT23:BA23" si="17">SUM(AT9:AT22)</f>
        <v>900</v>
      </c>
      <c r="AU23" s="194">
        <f t="shared" si="17"/>
        <v>224</v>
      </c>
      <c r="AV23" s="215">
        <f t="shared" si="17"/>
        <v>81.900000000000006</v>
      </c>
      <c r="AW23" s="194">
        <f t="shared" si="17"/>
        <v>40.950000000000003</v>
      </c>
      <c r="AX23" s="215">
        <f t="shared" si="17"/>
        <v>1386.8</v>
      </c>
      <c r="AY23" s="194">
        <f t="shared" si="17"/>
        <v>416.04000000000008</v>
      </c>
      <c r="AZ23" s="215">
        <f t="shared" si="17"/>
        <v>3276</v>
      </c>
      <c r="BA23" s="194">
        <f t="shared" si="17"/>
        <v>0</v>
      </c>
      <c r="BB23" s="274"/>
      <c r="BC23" s="215">
        <f t="shared" ref="BC23:BO23" si="18">SUM(BC9:BC22)</f>
        <v>27</v>
      </c>
      <c r="BD23" s="194">
        <f t="shared" si="18"/>
        <v>0</v>
      </c>
      <c r="BE23" s="215">
        <f t="shared" si="18"/>
        <v>268</v>
      </c>
      <c r="BF23" s="194">
        <f t="shared" si="18"/>
        <v>0</v>
      </c>
      <c r="BG23" s="215">
        <f t="shared" ref="BG23:BH23" si="19">SUM(BG9:BG22)</f>
        <v>1504</v>
      </c>
      <c r="BH23" s="194">
        <f t="shared" si="19"/>
        <v>0</v>
      </c>
      <c r="BI23" s="221" t="s">
        <v>16</v>
      </c>
      <c r="BJ23" s="215">
        <f t="shared" ref="BJ23:BK23" si="20">SUM(BJ9:BJ22)</f>
        <v>2097</v>
      </c>
      <c r="BK23" s="194">
        <f t="shared" si="20"/>
        <v>0</v>
      </c>
      <c r="BL23" s="203">
        <f t="shared" si="18"/>
        <v>43483.7</v>
      </c>
      <c r="BM23" s="204">
        <f t="shared" si="18"/>
        <v>11928.989999999998</v>
      </c>
      <c r="BN23" s="203">
        <f t="shared" si="18"/>
        <v>69199.043580000012</v>
      </c>
      <c r="BO23" s="204">
        <f t="shared" si="18"/>
        <v>19323.965789999995</v>
      </c>
      <c r="BP23" s="288">
        <v>99.851740763812899</v>
      </c>
      <c r="BQ23" s="194">
        <f>SUM(BQ9:BQ22)</f>
        <v>-49875.07779000001</v>
      </c>
      <c r="BR23" s="86"/>
      <c r="BS23" s="86"/>
      <c r="BT23" s="86"/>
      <c r="BU23" s="86"/>
      <c r="BV23" s="86"/>
      <c r="BW23" s="86"/>
      <c r="BX23" s="86"/>
      <c r="BY23" s="86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</row>
    <row r="24" spans="1:1001">
      <c r="AG24" s="164"/>
      <c r="BN24" s="165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</row>
    <row r="25" spans="1:1001">
      <c r="D25" s="166"/>
      <c r="E25" s="166"/>
      <c r="F25" s="166"/>
      <c r="G25" s="166"/>
      <c r="AF25" s="164"/>
      <c r="AG25" s="165"/>
      <c r="BN25" s="141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</row>
    <row r="26" spans="1:1001">
      <c r="A26" s="146" t="s">
        <v>76</v>
      </c>
      <c r="C26" s="16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</row>
    <row r="27" spans="1:1001">
      <c r="B27" s="168"/>
      <c r="C27" s="168"/>
      <c r="E27" s="165"/>
      <c r="H27" s="168"/>
      <c r="I27" s="168"/>
      <c r="N27" s="168"/>
      <c r="O27" s="168"/>
      <c r="R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G27" s="168"/>
      <c r="AH27" s="168"/>
      <c r="AP27" s="168"/>
      <c r="AQ27" s="168"/>
      <c r="AR27" s="168"/>
      <c r="AS27" s="168"/>
      <c r="AT27" s="168"/>
      <c r="AU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J27" s="168"/>
      <c r="BK27" s="168"/>
      <c r="BL27" s="168"/>
      <c r="BM27" s="168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</row>
    <row r="28" spans="1:1001">
      <c r="C28" s="164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</row>
    <row r="29" spans="1:1001">
      <c r="C29" s="164"/>
      <c r="CI29" s="147"/>
      <c r="CJ29" s="147"/>
      <c r="CK29" s="147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</row>
    <row r="30" spans="1:1001">
      <c r="C30" s="164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</row>
    <row r="31" spans="1:1001">
      <c r="C31" s="164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</row>
    <row r="32" spans="1:1001">
      <c r="C32" s="164"/>
      <c r="CI32" s="147"/>
      <c r="CJ32" s="147"/>
      <c r="CK32" s="147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</row>
    <row r="33" spans="3:3" s="147" customFormat="1">
      <c r="C33" s="164"/>
    </row>
    <row r="34" spans="3:3" s="147" customFormat="1">
      <c r="C34" s="164"/>
    </row>
    <row r="35" spans="3:3" s="147" customFormat="1">
      <c r="C35" s="164"/>
    </row>
    <row r="36" spans="3:3" s="147" customFormat="1">
      <c r="C36" s="164"/>
    </row>
    <row r="37" spans="3:3" s="147" customFormat="1">
      <c r="C37" s="164"/>
    </row>
    <row r="38" spans="3:3" s="147" customFormat="1">
      <c r="C38" s="164"/>
    </row>
    <row r="39" spans="3:3" s="147" customFormat="1">
      <c r="C39" s="164"/>
    </row>
    <row r="40" spans="3:3" s="147" customFormat="1">
      <c r="C40" s="164"/>
    </row>
    <row r="41" spans="3:3" s="147" customFormat="1">
      <c r="C41" s="164"/>
    </row>
    <row r="42" spans="3:3" s="147" customFormat="1">
      <c r="C42" s="164"/>
    </row>
    <row r="43" spans="3:3" s="147" customFormat="1">
      <c r="C43" s="169"/>
    </row>
  </sheetData>
  <mergeCells count="32">
    <mergeCell ref="BE6:BF7"/>
    <mergeCell ref="BG6:BH7"/>
    <mergeCell ref="BJ6:BK7"/>
    <mergeCell ref="AZ6:BA7"/>
    <mergeCell ref="AO6:AP7"/>
    <mergeCell ref="A4:BP4"/>
    <mergeCell ref="B6:C6"/>
    <mergeCell ref="E6:F6"/>
    <mergeCell ref="H6:I6"/>
    <mergeCell ref="K6:L6"/>
    <mergeCell ref="N6:O6"/>
    <mergeCell ref="R6:S6"/>
    <mergeCell ref="V6:W7"/>
    <mergeCell ref="Y6:Z6"/>
    <mergeCell ref="AB6:AC6"/>
    <mergeCell ref="AD6:AE7"/>
    <mergeCell ref="BC6:BD7"/>
    <mergeCell ref="AL6:AN7"/>
    <mergeCell ref="BL6:BM7"/>
    <mergeCell ref="B7:C7"/>
    <mergeCell ref="AJ6:AJ7"/>
    <mergeCell ref="E7:F7"/>
    <mergeCell ref="H7:I7"/>
    <mergeCell ref="K7:L7"/>
    <mergeCell ref="N7:O7"/>
    <mergeCell ref="R7:S7"/>
    <mergeCell ref="Y7:Z7"/>
    <mergeCell ref="AQ6:AS7"/>
    <mergeCell ref="AT6:AU7"/>
    <mergeCell ref="AV6:AW7"/>
    <mergeCell ref="AX6:AY7"/>
    <mergeCell ref="AB7:AC7"/>
  </mergeCells>
  <pageMargins left="0.25" right="0.25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3:V19"/>
  <sheetViews>
    <sheetView workbookViewId="0">
      <selection activeCell="Q3" sqref="Q3:R3"/>
    </sheetView>
  </sheetViews>
  <sheetFormatPr defaultRowHeight="12"/>
  <cols>
    <col min="1" max="1" width="12.875" style="338" customWidth="1"/>
    <col min="2" max="2" width="6.125" style="338" customWidth="1"/>
    <col min="3" max="3" width="6" style="338" customWidth="1"/>
    <col min="4" max="4" width="5.25" style="338" customWidth="1"/>
    <col min="5" max="5" width="5.625" style="338" customWidth="1"/>
    <col min="6" max="6" width="5.375" style="338" customWidth="1"/>
    <col min="7" max="8" width="5.75" style="338" customWidth="1"/>
    <col min="9" max="9" width="6.25" style="338" customWidth="1"/>
    <col min="10" max="10" width="5.625" style="338" customWidth="1"/>
    <col min="11" max="11" width="6.5" style="338" customWidth="1"/>
    <col min="12" max="12" width="6" style="338" customWidth="1"/>
    <col min="13" max="13" width="5.375" style="338" customWidth="1"/>
    <col min="14" max="14" width="7.25" style="338" customWidth="1"/>
    <col min="15" max="15" width="6.25" style="338" customWidth="1"/>
    <col min="16" max="16" width="5.125" style="338" customWidth="1"/>
    <col min="17" max="17" width="4.5" style="338" customWidth="1"/>
    <col min="18" max="18" width="4.75" style="338" customWidth="1"/>
    <col min="19" max="19" width="4.875" style="338" customWidth="1"/>
    <col min="20" max="20" width="5.375" style="338" customWidth="1"/>
    <col min="21" max="21" width="5.125" style="338" customWidth="1"/>
    <col min="22" max="22" width="5.25" style="338" customWidth="1"/>
    <col min="23" max="16384" width="9" style="338"/>
  </cols>
  <sheetData>
    <row r="3" spans="1:22" ht="26.25" customHeight="1">
      <c r="A3" s="339" t="s">
        <v>89</v>
      </c>
      <c r="B3" s="697" t="s">
        <v>90</v>
      </c>
      <c r="C3" s="698"/>
      <c r="D3" s="340" t="s">
        <v>17</v>
      </c>
      <c r="E3" s="697" t="s">
        <v>91</v>
      </c>
      <c r="F3" s="698"/>
      <c r="G3" s="340" t="s">
        <v>17</v>
      </c>
      <c r="H3" s="699" t="s">
        <v>92</v>
      </c>
      <c r="I3" s="700"/>
      <c r="J3" s="340" t="s">
        <v>17</v>
      </c>
      <c r="K3" s="699" t="s">
        <v>93</v>
      </c>
      <c r="L3" s="700"/>
      <c r="M3" s="340" t="s">
        <v>17</v>
      </c>
      <c r="N3" s="697" t="s">
        <v>11</v>
      </c>
      <c r="O3" s="698"/>
      <c r="P3" s="340" t="s">
        <v>17</v>
      </c>
      <c r="Q3" s="699" t="s">
        <v>94</v>
      </c>
      <c r="R3" s="700"/>
      <c r="S3" s="340" t="s">
        <v>17</v>
      </c>
      <c r="T3" s="697" t="s">
        <v>95</v>
      </c>
      <c r="U3" s="698"/>
      <c r="V3" s="340" t="s">
        <v>17</v>
      </c>
    </row>
    <row r="4" spans="1:22">
      <c r="A4" s="339"/>
      <c r="B4" s="341">
        <v>2014</v>
      </c>
      <c r="C4" s="341">
        <v>2015</v>
      </c>
      <c r="D4" s="341" t="s">
        <v>3</v>
      </c>
      <c r="E4" s="341">
        <v>2014</v>
      </c>
      <c r="F4" s="341">
        <v>2015</v>
      </c>
      <c r="G4" s="341" t="s">
        <v>3</v>
      </c>
      <c r="H4" s="341">
        <v>2014</v>
      </c>
      <c r="I4" s="341">
        <v>2015</v>
      </c>
      <c r="J4" s="341" t="s">
        <v>3</v>
      </c>
      <c r="K4" s="341">
        <v>2014</v>
      </c>
      <c r="L4" s="341">
        <v>2015</v>
      </c>
      <c r="M4" s="341" t="s">
        <v>3</v>
      </c>
      <c r="N4" s="341">
        <v>2014</v>
      </c>
      <c r="O4" s="341">
        <v>2015</v>
      </c>
      <c r="P4" s="341" t="s">
        <v>3</v>
      </c>
      <c r="Q4" s="341">
        <v>2014</v>
      </c>
      <c r="R4" s="341">
        <v>2015</v>
      </c>
      <c r="S4" s="341" t="s">
        <v>3</v>
      </c>
      <c r="T4" s="341">
        <v>2014</v>
      </c>
      <c r="U4" s="341">
        <v>2015</v>
      </c>
      <c r="V4" s="341" t="s">
        <v>3</v>
      </c>
    </row>
    <row r="5" spans="1:22">
      <c r="A5" s="339" t="s">
        <v>59</v>
      </c>
      <c r="B5" s="339">
        <v>801.26</v>
      </c>
      <c r="C5" s="339">
        <v>1328.18</v>
      </c>
      <c r="D5" s="342">
        <f>C5/B5*100</f>
        <v>165.76142575443677</v>
      </c>
      <c r="E5" s="339">
        <v>13.95</v>
      </c>
      <c r="F5" s="339">
        <v>145.13</v>
      </c>
      <c r="G5" s="342">
        <f>F5/E5*100</f>
        <v>1040.3584229390681</v>
      </c>
      <c r="H5" s="339">
        <v>41.04</v>
      </c>
      <c r="I5" s="339">
        <v>29.97</v>
      </c>
      <c r="J5" s="342">
        <f>I5/H5*100</f>
        <v>73.026315789473685</v>
      </c>
      <c r="K5" s="339">
        <v>191.07</v>
      </c>
      <c r="L5" s="339">
        <v>588.55999999999995</v>
      </c>
      <c r="M5" s="342">
        <f>L5/K5*100</f>
        <v>308.03370492489665</v>
      </c>
      <c r="N5" s="339">
        <v>332.15</v>
      </c>
      <c r="O5" s="339">
        <v>486</v>
      </c>
      <c r="P5" s="342">
        <f>O5/N5*100</f>
        <v>146.31943399066688</v>
      </c>
      <c r="Q5" s="339"/>
      <c r="R5" s="339"/>
      <c r="S5" s="342"/>
      <c r="T5" s="339">
        <v>1878.4</v>
      </c>
      <c r="U5" s="339">
        <v>3000</v>
      </c>
      <c r="V5" s="342">
        <f>U5/T5*100</f>
        <v>159.71039182282794</v>
      </c>
    </row>
    <row r="6" spans="1:22">
      <c r="A6" s="339" t="s">
        <v>61</v>
      </c>
      <c r="B6" s="339">
        <v>4.4400000000000004</v>
      </c>
      <c r="C6" s="339">
        <v>9.08</v>
      </c>
      <c r="D6" s="342">
        <f t="shared" ref="D6:D19" si="0">C6/B6*100</f>
        <v>204.5045045045045</v>
      </c>
      <c r="E6" s="339">
        <v>10.1</v>
      </c>
      <c r="F6" s="339">
        <v>10.64</v>
      </c>
      <c r="G6" s="342">
        <f t="shared" ref="G6:G19" si="1">F6/E6*100</f>
        <v>105.34653465346535</v>
      </c>
      <c r="H6" s="339">
        <v>0.3</v>
      </c>
      <c r="I6" s="339">
        <v>0.71</v>
      </c>
      <c r="J6" s="342">
        <f t="shared" ref="J6:J19" si="2">I6/H6*100</f>
        <v>236.66666666666666</v>
      </c>
      <c r="K6" s="339">
        <v>20.97</v>
      </c>
      <c r="L6" s="339">
        <v>41</v>
      </c>
      <c r="M6" s="342">
        <f t="shared" ref="M6:M19" si="3">L6/K6*100</f>
        <v>195.517405817835</v>
      </c>
      <c r="N6" s="339">
        <v>102.03</v>
      </c>
      <c r="O6" s="339">
        <v>140.16</v>
      </c>
      <c r="P6" s="342">
        <f t="shared" ref="P6:P19" si="4">O6/N6*100</f>
        <v>137.37136136430462</v>
      </c>
      <c r="Q6" s="339"/>
      <c r="R6" s="339">
        <v>2</v>
      </c>
      <c r="S6" s="342"/>
      <c r="T6" s="339">
        <v>267.39999999999998</v>
      </c>
      <c r="U6" s="339">
        <v>356</v>
      </c>
      <c r="V6" s="342">
        <f t="shared" ref="V6:V19" si="5">U6/T6*100</f>
        <v>133.1338818249813</v>
      </c>
    </row>
    <row r="7" spans="1:22">
      <c r="A7" s="339" t="s">
        <v>62</v>
      </c>
      <c r="B7" s="339">
        <v>57.92</v>
      </c>
      <c r="C7" s="339">
        <v>113.63</v>
      </c>
      <c r="D7" s="342">
        <f t="shared" si="0"/>
        <v>196.18439226519337</v>
      </c>
      <c r="E7" s="339">
        <v>1.97</v>
      </c>
      <c r="F7" s="339">
        <v>6.14</v>
      </c>
      <c r="G7" s="342">
        <f t="shared" si="1"/>
        <v>311.67512690355329</v>
      </c>
      <c r="H7" s="339">
        <v>0.76</v>
      </c>
      <c r="I7" s="339">
        <v>6.23</v>
      </c>
      <c r="J7" s="342">
        <f t="shared" si="2"/>
        <v>819.73684210526324</v>
      </c>
      <c r="K7" s="339">
        <v>109.51</v>
      </c>
      <c r="L7" s="339">
        <v>117.2</v>
      </c>
      <c r="M7" s="342">
        <f t="shared" si="3"/>
        <v>107.02218975436033</v>
      </c>
      <c r="N7" s="339">
        <v>125.91</v>
      </c>
      <c r="O7" s="339">
        <v>172.15</v>
      </c>
      <c r="P7" s="342">
        <f t="shared" si="4"/>
        <v>136.7246445874037</v>
      </c>
      <c r="Q7" s="339">
        <v>1.55</v>
      </c>
      <c r="R7" s="339">
        <v>1.7</v>
      </c>
      <c r="S7" s="342">
        <f t="shared" ref="S7:S19" si="6">R7/Q7*100</f>
        <v>109.6774193548387</v>
      </c>
      <c r="T7" s="339">
        <v>415</v>
      </c>
      <c r="U7" s="339">
        <v>475</v>
      </c>
      <c r="V7" s="342">
        <f t="shared" si="5"/>
        <v>114.45783132530121</v>
      </c>
    </row>
    <row r="8" spans="1:22">
      <c r="A8" s="339" t="s">
        <v>63</v>
      </c>
      <c r="B8" s="339">
        <v>201.88</v>
      </c>
      <c r="C8" s="339">
        <v>285.73</v>
      </c>
      <c r="D8" s="342">
        <f t="shared" si="0"/>
        <v>141.53457499504657</v>
      </c>
      <c r="E8" s="339">
        <v>28.02</v>
      </c>
      <c r="F8" s="339">
        <v>201.16</v>
      </c>
      <c r="G8" s="342">
        <f t="shared" si="1"/>
        <v>717.91577444682378</v>
      </c>
      <c r="H8" s="339">
        <v>16.54</v>
      </c>
      <c r="I8" s="339">
        <v>25.2</v>
      </c>
      <c r="J8" s="342">
        <f t="shared" si="2"/>
        <v>152.35792019347039</v>
      </c>
      <c r="K8" s="339">
        <v>83.22</v>
      </c>
      <c r="L8" s="339">
        <v>251.62</v>
      </c>
      <c r="M8" s="342">
        <f t="shared" si="3"/>
        <v>302.35520307618361</v>
      </c>
      <c r="N8" s="339">
        <v>340.83</v>
      </c>
      <c r="O8" s="339">
        <v>467.71</v>
      </c>
      <c r="P8" s="342">
        <f t="shared" si="4"/>
        <v>137.22676994396033</v>
      </c>
      <c r="Q8" s="339"/>
      <c r="R8" s="339">
        <v>2.86</v>
      </c>
      <c r="S8" s="342"/>
      <c r="T8" s="339">
        <v>1200.5</v>
      </c>
      <c r="U8" s="339">
        <v>1714</v>
      </c>
      <c r="V8" s="342">
        <f t="shared" si="5"/>
        <v>142.77384423157017</v>
      </c>
    </row>
    <row r="9" spans="1:22">
      <c r="A9" s="339" t="s">
        <v>64</v>
      </c>
      <c r="B9" s="339">
        <v>13.95</v>
      </c>
      <c r="C9" s="339">
        <v>17.82</v>
      </c>
      <c r="D9" s="342">
        <f t="shared" si="0"/>
        <v>127.74193548387099</v>
      </c>
      <c r="E9" s="339">
        <v>21.79</v>
      </c>
      <c r="F9" s="339">
        <v>34.96</v>
      </c>
      <c r="G9" s="342">
        <f t="shared" si="1"/>
        <v>160.44056906838</v>
      </c>
      <c r="H9" s="339">
        <v>-0.08</v>
      </c>
      <c r="I9" s="339">
        <v>2.44</v>
      </c>
      <c r="J9" s="342"/>
      <c r="K9" s="339">
        <v>10.93</v>
      </c>
      <c r="L9" s="339">
        <v>31.76</v>
      </c>
      <c r="M9" s="342">
        <f t="shared" si="3"/>
        <v>290.57639524245201</v>
      </c>
      <c r="N9" s="339">
        <v>166.07</v>
      </c>
      <c r="O9" s="339">
        <v>227</v>
      </c>
      <c r="P9" s="342">
        <f t="shared" si="4"/>
        <v>136.68934786535797</v>
      </c>
      <c r="Q9" s="339">
        <v>4.41</v>
      </c>
      <c r="R9" s="339">
        <v>9.4499999999999993</v>
      </c>
      <c r="S9" s="342">
        <f t="shared" si="6"/>
        <v>214.28571428571428</v>
      </c>
      <c r="T9" s="339">
        <v>430.5</v>
      </c>
      <c r="U9" s="339">
        <v>580</v>
      </c>
      <c r="V9" s="342">
        <f t="shared" si="5"/>
        <v>134.72706155632986</v>
      </c>
    </row>
    <row r="10" spans="1:22">
      <c r="A10" s="339" t="s">
        <v>66</v>
      </c>
      <c r="B10" s="339">
        <v>72.3</v>
      </c>
      <c r="C10" s="339">
        <v>55.06</v>
      </c>
      <c r="D10" s="342">
        <f t="shared" si="0"/>
        <v>76.154910096818824</v>
      </c>
      <c r="E10" s="339"/>
      <c r="F10" s="339"/>
      <c r="G10" s="342"/>
      <c r="H10" s="339">
        <v>1.02</v>
      </c>
      <c r="I10" s="339">
        <v>1.77</v>
      </c>
      <c r="J10" s="342">
        <f t="shared" si="2"/>
        <v>173.52941176470588</v>
      </c>
      <c r="K10" s="339">
        <v>64.55</v>
      </c>
      <c r="L10" s="339">
        <v>171.07</v>
      </c>
      <c r="M10" s="342">
        <f t="shared" si="3"/>
        <v>265.01936483346242</v>
      </c>
      <c r="N10" s="339">
        <v>147.62</v>
      </c>
      <c r="O10" s="339">
        <v>202.62</v>
      </c>
      <c r="P10" s="342">
        <f t="shared" si="4"/>
        <v>137.25782414307005</v>
      </c>
      <c r="Q10" s="339"/>
      <c r="R10" s="339">
        <v>3.87</v>
      </c>
      <c r="S10" s="342"/>
      <c r="T10" s="339">
        <v>432.4</v>
      </c>
      <c r="U10" s="339">
        <v>542</v>
      </c>
      <c r="V10" s="342">
        <f t="shared" si="5"/>
        <v>125.34690101757633</v>
      </c>
    </row>
    <row r="11" spans="1:22">
      <c r="A11" s="339" t="s">
        <v>67</v>
      </c>
      <c r="B11" s="339">
        <v>28.5</v>
      </c>
      <c r="C11" s="339">
        <v>32.909999999999997</v>
      </c>
      <c r="D11" s="342">
        <f t="shared" si="0"/>
        <v>115.4736842105263</v>
      </c>
      <c r="E11" s="339">
        <v>11.85</v>
      </c>
      <c r="F11" s="339">
        <v>105.32</v>
      </c>
      <c r="G11" s="342">
        <f t="shared" si="1"/>
        <v>888.77637130801691</v>
      </c>
      <c r="H11" s="339">
        <v>1.64</v>
      </c>
      <c r="I11" s="339">
        <v>0.48</v>
      </c>
      <c r="J11" s="342">
        <f t="shared" si="2"/>
        <v>29.268292682926827</v>
      </c>
      <c r="K11" s="339">
        <v>72.430000000000007</v>
      </c>
      <c r="L11" s="339">
        <v>32.54</v>
      </c>
      <c r="M11" s="342">
        <f t="shared" si="3"/>
        <v>44.926135579179892</v>
      </c>
      <c r="N11" s="339">
        <v>188.87</v>
      </c>
      <c r="O11" s="339">
        <v>102.07</v>
      </c>
      <c r="P11" s="342">
        <f t="shared" si="4"/>
        <v>54.042463069836387</v>
      </c>
      <c r="Q11" s="339"/>
      <c r="R11" s="339"/>
      <c r="S11" s="342"/>
      <c r="T11" s="339">
        <v>314.39999999999998</v>
      </c>
      <c r="U11" s="339">
        <v>433</v>
      </c>
      <c r="V11" s="342">
        <f t="shared" si="5"/>
        <v>137.72264631043259</v>
      </c>
    </row>
    <row r="12" spans="1:22">
      <c r="A12" s="339" t="s">
        <v>68</v>
      </c>
      <c r="B12" s="339">
        <v>19.899999999999999</v>
      </c>
      <c r="C12" s="339">
        <v>25.33</v>
      </c>
      <c r="D12" s="342">
        <f t="shared" si="0"/>
        <v>127.28643216080403</v>
      </c>
      <c r="E12" s="339">
        <v>11.08</v>
      </c>
      <c r="F12" s="339">
        <v>24.36</v>
      </c>
      <c r="G12" s="342">
        <f t="shared" si="1"/>
        <v>219.85559566787001</v>
      </c>
      <c r="H12" s="339">
        <v>2.88</v>
      </c>
      <c r="I12" s="339">
        <v>1.33</v>
      </c>
      <c r="J12" s="342">
        <f t="shared" si="2"/>
        <v>46.180555555555557</v>
      </c>
      <c r="K12" s="339">
        <v>23.63</v>
      </c>
      <c r="L12" s="339">
        <v>64.849999999999994</v>
      </c>
      <c r="M12" s="342">
        <f t="shared" si="3"/>
        <v>274.43927211172235</v>
      </c>
      <c r="N12" s="339">
        <v>84.66</v>
      </c>
      <c r="O12" s="339">
        <v>123.4</v>
      </c>
      <c r="P12" s="342">
        <f t="shared" si="4"/>
        <v>145.75950862272623</v>
      </c>
      <c r="Q12" s="339">
        <v>2.2999999999999998</v>
      </c>
      <c r="R12" s="339">
        <v>1</v>
      </c>
      <c r="S12" s="342">
        <f t="shared" si="6"/>
        <v>43.478260869565219</v>
      </c>
      <c r="T12" s="339">
        <v>453.9</v>
      </c>
      <c r="U12" s="339">
        <v>636</v>
      </c>
      <c r="V12" s="342">
        <f t="shared" si="5"/>
        <v>140.11896893588897</v>
      </c>
    </row>
    <row r="13" spans="1:22">
      <c r="A13" s="339" t="s">
        <v>70</v>
      </c>
      <c r="B13" s="339">
        <v>7.5</v>
      </c>
      <c r="C13" s="339">
        <v>5.15</v>
      </c>
      <c r="D13" s="342">
        <f t="shared" si="0"/>
        <v>68.666666666666671</v>
      </c>
      <c r="E13" s="339"/>
      <c r="F13" s="339">
        <v>8.14</v>
      </c>
      <c r="G13" s="342"/>
      <c r="H13" s="339">
        <v>1.71</v>
      </c>
      <c r="I13" s="339">
        <v>3.26</v>
      </c>
      <c r="J13" s="342">
        <f t="shared" si="2"/>
        <v>190.64327485380116</v>
      </c>
      <c r="K13" s="339">
        <v>42.55</v>
      </c>
      <c r="L13" s="339">
        <v>68.010000000000005</v>
      </c>
      <c r="M13" s="342">
        <f t="shared" si="3"/>
        <v>159.83548766157466</v>
      </c>
      <c r="N13" s="339">
        <v>202.98</v>
      </c>
      <c r="O13" s="339">
        <v>277.27</v>
      </c>
      <c r="P13" s="342">
        <f t="shared" si="4"/>
        <v>136.59966499162479</v>
      </c>
      <c r="Q13" s="339"/>
      <c r="R13" s="339">
        <v>2.6</v>
      </c>
      <c r="S13" s="342"/>
      <c r="T13" s="339">
        <v>360.9</v>
      </c>
      <c r="U13" s="339">
        <v>461</v>
      </c>
      <c r="V13" s="342">
        <f t="shared" si="5"/>
        <v>127.73621501801054</v>
      </c>
    </row>
    <row r="14" spans="1:22">
      <c r="A14" s="339" t="s">
        <v>71</v>
      </c>
      <c r="B14" s="339">
        <v>14.28</v>
      </c>
      <c r="C14" s="339">
        <v>20.91</v>
      </c>
      <c r="D14" s="342">
        <f t="shared" si="0"/>
        <v>146.42857142857144</v>
      </c>
      <c r="E14" s="339">
        <v>3.62</v>
      </c>
      <c r="F14" s="339">
        <v>1.43</v>
      </c>
      <c r="G14" s="342">
        <f t="shared" si="1"/>
        <v>39.502762430939228</v>
      </c>
      <c r="H14" s="339">
        <v>1.41</v>
      </c>
      <c r="I14" s="339">
        <v>0.28000000000000003</v>
      </c>
      <c r="J14" s="342">
        <f t="shared" si="2"/>
        <v>19.858156028368796</v>
      </c>
      <c r="K14" s="339">
        <v>11.29</v>
      </c>
      <c r="L14" s="339">
        <v>23.76</v>
      </c>
      <c r="M14" s="342">
        <f t="shared" si="3"/>
        <v>210.45172719220551</v>
      </c>
      <c r="N14" s="339">
        <v>65.12</v>
      </c>
      <c r="O14" s="339">
        <v>71.599999999999994</v>
      </c>
      <c r="P14" s="342">
        <f t="shared" si="4"/>
        <v>109.95085995085994</v>
      </c>
      <c r="Q14" s="339"/>
      <c r="R14" s="339"/>
      <c r="S14" s="342"/>
      <c r="T14" s="339">
        <v>448.4</v>
      </c>
      <c r="U14" s="339">
        <v>566</v>
      </c>
      <c r="V14" s="342">
        <f t="shared" si="5"/>
        <v>126.22658340767173</v>
      </c>
    </row>
    <row r="15" spans="1:22">
      <c r="A15" s="339" t="s">
        <v>72</v>
      </c>
      <c r="B15" s="339">
        <v>15.01</v>
      </c>
      <c r="C15" s="339">
        <v>61.58</v>
      </c>
      <c r="D15" s="342">
        <f t="shared" si="0"/>
        <v>410.25982678214524</v>
      </c>
      <c r="E15" s="339">
        <v>2.19</v>
      </c>
      <c r="F15" s="339">
        <v>16.600000000000001</v>
      </c>
      <c r="G15" s="342">
        <f t="shared" si="1"/>
        <v>757.9908675799087</v>
      </c>
      <c r="H15" s="339">
        <v>0.4</v>
      </c>
      <c r="I15" s="339">
        <v>1.26</v>
      </c>
      <c r="J15" s="342">
        <f t="shared" si="2"/>
        <v>315</v>
      </c>
      <c r="K15" s="339">
        <v>79.63</v>
      </c>
      <c r="L15" s="339">
        <v>48.36</v>
      </c>
      <c r="M15" s="342">
        <f t="shared" si="3"/>
        <v>60.730880321486879</v>
      </c>
      <c r="N15" s="339">
        <v>54.27</v>
      </c>
      <c r="O15" s="339">
        <v>91.41</v>
      </c>
      <c r="P15" s="342">
        <f t="shared" si="4"/>
        <v>168.43559977888333</v>
      </c>
      <c r="Q15" s="339"/>
      <c r="R15" s="339"/>
      <c r="S15" s="342"/>
      <c r="T15" s="339">
        <v>342.9</v>
      </c>
      <c r="U15" s="339">
        <v>392</v>
      </c>
      <c r="V15" s="342">
        <f t="shared" si="5"/>
        <v>114.31904345290174</v>
      </c>
    </row>
    <row r="16" spans="1:22">
      <c r="A16" s="339" t="s">
        <v>73</v>
      </c>
      <c r="B16" s="339">
        <v>51.79</v>
      </c>
      <c r="C16" s="339">
        <v>55.1</v>
      </c>
      <c r="D16" s="342">
        <f t="shared" si="0"/>
        <v>106.39119521143078</v>
      </c>
      <c r="E16" s="339">
        <v>1.52</v>
      </c>
      <c r="F16" s="339">
        <v>4.72</v>
      </c>
      <c r="G16" s="342">
        <f t="shared" si="1"/>
        <v>310.5263157894737</v>
      </c>
      <c r="H16" s="339">
        <v>3.41</v>
      </c>
      <c r="I16" s="339">
        <v>9.6199999999999992</v>
      </c>
      <c r="J16" s="342">
        <f t="shared" si="2"/>
        <v>282.11143695014658</v>
      </c>
      <c r="K16" s="339">
        <v>47.48</v>
      </c>
      <c r="L16" s="339">
        <v>98.29</v>
      </c>
      <c r="M16" s="342">
        <f t="shared" si="3"/>
        <v>207.01347935973041</v>
      </c>
      <c r="N16" s="339">
        <v>340.83</v>
      </c>
      <c r="O16" s="339">
        <v>321.45999999999998</v>
      </c>
      <c r="P16" s="342">
        <f t="shared" si="4"/>
        <v>94.31681483437491</v>
      </c>
      <c r="Q16" s="339"/>
      <c r="R16" s="339"/>
      <c r="S16" s="342"/>
      <c r="T16" s="339">
        <v>907.4</v>
      </c>
      <c r="U16" s="339">
        <v>1245</v>
      </c>
      <c r="V16" s="342">
        <f t="shared" si="5"/>
        <v>137.20520167511572</v>
      </c>
    </row>
    <row r="17" spans="1:22">
      <c r="A17" s="339" t="s">
        <v>74</v>
      </c>
      <c r="B17" s="339">
        <v>13.99</v>
      </c>
      <c r="C17" s="339">
        <v>37.24</v>
      </c>
      <c r="D17" s="342">
        <f t="shared" si="0"/>
        <v>266.19013581129377</v>
      </c>
      <c r="E17" s="339"/>
      <c r="F17" s="339">
        <v>140.93</v>
      </c>
      <c r="G17" s="342"/>
      <c r="H17" s="339">
        <v>7.0000000000000007E-2</v>
      </c>
      <c r="I17" s="339">
        <v>0.76</v>
      </c>
      <c r="J17" s="342">
        <f t="shared" si="2"/>
        <v>1085.7142857142856</v>
      </c>
      <c r="K17" s="339">
        <v>4.68</v>
      </c>
      <c r="L17" s="339">
        <v>83.72</v>
      </c>
      <c r="M17" s="342">
        <f t="shared" si="3"/>
        <v>1788.8888888888889</v>
      </c>
      <c r="N17" s="339">
        <v>80.319999999999993</v>
      </c>
      <c r="O17" s="339">
        <v>56.37</v>
      </c>
      <c r="P17" s="342">
        <f t="shared" si="4"/>
        <v>70.18177290836654</v>
      </c>
      <c r="Q17" s="339"/>
      <c r="R17" s="339"/>
      <c r="S17" s="342"/>
      <c r="T17" s="339">
        <v>176</v>
      </c>
      <c r="U17" s="339">
        <v>254</v>
      </c>
      <c r="V17" s="342">
        <f t="shared" si="5"/>
        <v>144.31818181818181</v>
      </c>
    </row>
    <row r="18" spans="1:22">
      <c r="A18" s="339" t="s">
        <v>75</v>
      </c>
      <c r="B18" s="339">
        <v>19.8</v>
      </c>
      <c r="C18" s="339">
        <v>35.76</v>
      </c>
      <c r="D18" s="342">
        <f t="shared" si="0"/>
        <v>180.60606060606059</v>
      </c>
      <c r="E18" s="339">
        <v>0.25</v>
      </c>
      <c r="F18" s="339">
        <v>21.63</v>
      </c>
      <c r="G18" s="342">
        <f t="shared" si="1"/>
        <v>8652</v>
      </c>
      <c r="H18" s="339">
        <v>3.67</v>
      </c>
      <c r="I18" s="339">
        <v>5.97</v>
      </c>
      <c r="J18" s="342">
        <f t="shared" si="2"/>
        <v>162.67029972752042</v>
      </c>
      <c r="K18" s="339">
        <v>9.98</v>
      </c>
      <c r="L18" s="339">
        <v>20.65</v>
      </c>
      <c r="M18" s="342">
        <f t="shared" si="3"/>
        <v>206.9138276553106</v>
      </c>
      <c r="N18" s="339">
        <v>64.040000000000006</v>
      </c>
      <c r="O18" s="339">
        <v>88.36</v>
      </c>
      <c r="P18" s="342">
        <f t="shared" si="4"/>
        <v>137.97626483447846</v>
      </c>
      <c r="Q18" s="339"/>
      <c r="R18" s="339"/>
      <c r="S18" s="342"/>
      <c r="T18" s="339">
        <v>445.9</v>
      </c>
      <c r="U18" s="339">
        <v>594</v>
      </c>
      <c r="V18" s="342">
        <f t="shared" si="5"/>
        <v>133.21372505045974</v>
      </c>
    </row>
    <row r="19" spans="1:22">
      <c r="A19" s="339" t="s">
        <v>16</v>
      </c>
      <c r="B19" s="339">
        <v>1322.58</v>
      </c>
      <c r="C19" s="339">
        <v>2083.52</v>
      </c>
      <c r="D19" s="342">
        <f t="shared" si="0"/>
        <v>157.53451587049557</v>
      </c>
      <c r="E19" s="339">
        <v>106.38</v>
      </c>
      <c r="F19" s="339">
        <v>721.21</v>
      </c>
      <c r="G19" s="342">
        <f t="shared" si="1"/>
        <v>677.95638277871785</v>
      </c>
      <c r="H19" s="339">
        <v>74.819999999999993</v>
      </c>
      <c r="I19" s="339">
        <v>89.33</v>
      </c>
      <c r="J19" s="342">
        <f t="shared" si="2"/>
        <v>119.39321037155841</v>
      </c>
      <c r="K19" s="339">
        <v>771.98</v>
      </c>
      <c r="L19" s="339">
        <v>1641.46</v>
      </c>
      <c r="M19" s="342">
        <f t="shared" si="3"/>
        <v>212.62986087722479</v>
      </c>
      <c r="N19" s="339">
        <v>2295.75</v>
      </c>
      <c r="O19" s="339">
        <v>2827.64</v>
      </c>
      <c r="P19" s="342">
        <f t="shared" si="4"/>
        <v>123.16846346509855</v>
      </c>
      <c r="Q19" s="339">
        <v>8.26</v>
      </c>
      <c r="R19" s="339">
        <v>23.48</v>
      </c>
      <c r="S19" s="342">
        <f t="shared" si="6"/>
        <v>284.26150121065376</v>
      </c>
      <c r="T19" s="339">
        <v>8074</v>
      </c>
      <c r="U19" s="339">
        <v>11248</v>
      </c>
      <c r="V19" s="342">
        <f t="shared" si="5"/>
        <v>139.311369829081</v>
      </c>
    </row>
  </sheetData>
  <mergeCells count="7">
    <mergeCell ref="T3:U3"/>
    <mergeCell ref="E3:F3"/>
    <mergeCell ref="B3:C3"/>
    <mergeCell ref="H3:I3"/>
    <mergeCell ref="K3:L3"/>
    <mergeCell ref="N3:O3"/>
    <mergeCell ref="Q3:R3"/>
  </mergeCells>
  <pageMargins left="0.25" right="0.25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ALP43"/>
  <sheetViews>
    <sheetView workbookViewId="0">
      <selection sqref="A1:XFD1048576"/>
    </sheetView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125" style="146" customWidth="1"/>
    <col min="6" max="6" width="7.875" style="146" customWidth="1"/>
    <col min="7" max="7" width="5.75" style="146" customWidth="1"/>
    <col min="8" max="8" width="6.62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5.875" style="146" customWidth="1"/>
    <col min="15" max="15" width="7.625" style="146" customWidth="1"/>
    <col min="16" max="16" width="5.625" style="146" customWidth="1"/>
    <col min="17" max="17" width="10.375" style="146" customWidth="1"/>
    <col min="18" max="18" width="17.5" style="146" customWidth="1"/>
    <col min="19" max="19" width="7.375" style="146" customWidth="1"/>
    <col min="20" max="20" width="7.5" style="146" customWidth="1"/>
    <col min="21" max="21" width="4.875" style="146" customWidth="1"/>
    <col min="22" max="22" width="18.875" style="146" hidden="1" customWidth="1"/>
    <col min="23" max="23" width="5.625" style="146" customWidth="1"/>
    <col min="24" max="24" width="7.5" style="146" customWidth="1"/>
    <col min="25" max="25" width="6.375" style="146" customWidth="1"/>
    <col min="26" max="26" width="8.125" style="146" customWidth="1"/>
    <col min="27" max="27" width="7.75" style="146" customWidth="1"/>
    <col min="28" max="29" width="4.75" style="146" customWidth="1"/>
    <col min="30" max="30" width="5.875" style="146" customWidth="1"/>
    <col min="31" max="31" width="4.75" style="146" customWidth="1"/>
    <col min="32" max="32" width="3.625" style="146" customWidth="1"/>
    <col min="33" max="33" width="10.625" style="146" customWidth="1"/>
    <col min="34" max="34" width="10" style="146" customWidth="1"/>
    <col min="35" max="35" width="6.625" style="146" customWidth="1"/>
    <col min="36" max="36" width="7" style="146" customWidth="1"/>
    <col min="37" max="37" width="21.125" style="146" hidden="1" customWidth="1"/>
    <col min="38" max="38" width="15.75" style="146" customWidth="1"/>
    <col min="39" max="39" width="7.75" style="146" customWidth="1"/>
    <col min="40" max="40" width="5.75" style="146" customWidth="1"/>
    <col min="41" max="41" width="4.75" style="146" customWidth="1"/>
    <col min="42" max="42" width="4.625" style="146" hidden="1" customWidth="1"/>
    <col min="43" max="43" width="4.375" style="146" hidden="1" customWidth="1"/>
    <col min="44" max="46" width="6.125" style="146" customWidth="1"/>
    <col min="47" max="47" width="5.75" style="146" customWidth="1"/>
    <col min="48" max="50" width="5.125" style="146" customWidth="1"/>
    <col min="51" max="51" width="6.125" style="146" customWidth="1"/>
    <col min="52" max="52" width="6.625" style="146" customWidth="1"/>
    <col min="53" max="53" width="5.625" style="146" customWidth="1"/>
    <col min="54" max="54" width="4.75" style="146" customWidth="1"/>
    <col min="55" max="55" width="6" style="146" hidden="1" customWidth="1"/>
    <col min="56" max="56" width="5.625" style="146" customWidth="1"/>
    <col min="57" max="57" width="3.5" style="146" customWidth="1"/>
    <col min="58" max="58" width="5.625" style="146" customWidth="1"/>
    <col min="59" max="59" width="4.75" style="146" customWidth="1"/>
    <col min="60" max="60" width="5.625" style="146" customWidth="1"/>
    <col min="61" max="61" width="6.375" style="146" customWidth="1"/>
    <col min="62" max="62" width="18.75" style="146" customWidth="1"/>
    <col min="63" max="63" width="5.625" style="146" customWidth="1"/>
    <col min="64" max="66" width="6.375" style="146" customWidth="1"/>
    <col min="67" max="67" width="9.25" style="146" customWidth="1"/>
    <col min="68" max="68" width="8.875" style="146" customWidth="1"/>
    <col min="69" max="69" width="12" style="146" customWidth="1"/>
    <col min="70" max="70" width="11.875" style="146" customWidth="1"/>
    <col min="71" max="71" width="5.875" style="146" customWidth="1"/>
    <col min="72" max="72" width="8.75" style="146" customWidth="1"/>
    <col min="73" max="83" width="12.125" style="146" customWidth="1"/>
    <col min="84" max="84" width="12.5" style="146" customWidth="1"/>
    <col min="85" max="1004" width="8.5" style="146" customWidth="1"/>
    <col min="1005" max="1005" width="9" style="147" customWidth="1"/>
    <col min="1006" max="16384" width="9" style="147"/>
  </cols>
  <sheetData>
    <row r="1" spans="1:1004"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  <c r="ALN1" s="147"/>
      <c r="ALO1" s="147"/>
      <c r="ALP1" s="147"/>
    </row>
    <row r="2" spans="1:1004"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  <c r="ALN2" s="147"/>
      <c r="ALO2" s="147"/>
      <c r="ALP2" s="147"/>
    </row>
    <row r="3" spans="1:1004"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  <c r="ALN3" s="147"/>
      <c r="ALO3" s="147"/>
      <c r="ALP3" s="147"/>
    </row>
    <row r="4" spans="1:1004">
      <c r="A4" s="682" t="s">
        <v>96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BO4" s="682"/>
      <c r="BP4" s="682"/>
      <c r="BQ4" s="682"/>
      <c r="BR4" s="682"/>
      <c r="BS4" s="682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  <c r="ALN4" s="147"/>
      <c r="ALO4" s="147"/>
      <c r="ALP4" s="147"/>
    </row>
    <row r="5" spans="1:1004" ht="12" thickBot="1">
      <c r="A5" s="333"/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333"/>
      <c r="AQ5" s="333"/>
      <c r="AR5" s="333"/>
      <c r="AS5" s="333"/>
      <c r="AT5" s="333"/>
      <c r="AU5" s="333"/>
      <c r="AV5" s="333"/>
      <c r="AW5" s="333"/>
      <c r="AX5" s="333"/>
      <c r="AY5" s="333"/>
      <c r="AZ5" s="333"/>
      <c r="BA5" s="333"/>
      <c r="BB5" s="333"/>
      <c r="BC5" s="333"/>
      <c r="BD5" s="333"/>
      <c r="BE5" s="333"/>
      <c r="BF5" s="333"/>
      <c r="BG5" s="333"/>
      <c r="BH5" s="333"/>
      <c r="BI5" s="333"/>
      <c r="BJ5" s="333"/>
      <c r="BK5" s="333"/>
      <c r="BL5" s="333"/>
      <c r="BM5" s="333"/>
      <c r="BN5" s="333"/>
      <c r="BO5" s="333"/>
      <c r="BP5" s="333"/>
      <c r="BQ5" s="333"/>
      <c r="BR5" s="333"/>
      <c r="BS5" s="333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  <c r="ALN5" s="147"/>
      <c r="ALO5" s="147"/>
      <c r="ALP5" s="147"/>
    </row>
    <row r="6" spans="1:1004" s="150" customFormat="1" ht="21.75">
      <c r="A6" s="170" t="s">
        <v>1</v>
      </c>
      <c r="B6" s="683" t="s">
        <v>2</v>
      </c>
      <c r="C6" s="684"/>
      <c r="D6" s="171" t="s">
        <v>3</v>
      </c>
      <c r="E6" s="683" t="s">
        <v>4</v>
      </c>
      <c r="F6" s="684"/>
      <c r="G6" s="183" t="s">
        <v>3</v>
      </c>
      <c r="H6" s="686" t="s">
        <v>5</v>
      </c>
      <c r="I6" s="691"/>
      <c r="J6" s="183" t="s">
        <v>3</v>
      </c>
      <c r="K6" s="686" t="s">
        <v>6</v>
      </c>
      <c r="L6" s="691"/>
      <c r="M6" s="183" t="s">
        <v>3</v>
      </c>
      <c r="N6" s="686" t="s">
        <v>6</v>
      </c>
      <c r="O6" s="691"/>
      <c r="P6" s="183" t="s">
        <v>3</v>
      </c>
      <c r="Q6" s="352" t="s">
        <v>97</v>
      </c>
      <c r="R6" s="217" t="s">
        <v>1</v>
      </c>
      <c r="S6" s="686" t="s">
        <v>8</v>
      </c>
      <c r="T6" s="691"/>
      <c r="U6" s="183" t="s">
        <v>3</v>
      </c>
      <c r="V6" s="171" t="s">
        <v>1</v>
      </c>
      <c r="W6" s="674" t="s">
        <v>78</v>
      </c>
      <c r="X6" s="675"/>
      <c r="Y6" s="183" t="s">
        <v>3</v>
      </c>
      <c r="Z6" s="686" t="s">
        <v>11</v>
      </c>
      <c r="AA6" s="691"/>
      <c r="AB6" s="183" t="s">
        <v>3</v>
      </c>
      <c r="AC6" s="686" t="s">
        <v>12</v>
      </c>
      <c r="AD6" s="691"/>
      <c r="AE6" s="674" t="s">
        <v>14</v>
      </c>
      <c r="AF6" s="675"/>
      <c r="AG6" s="354" t="s">
        <v>16</v>
      </c>
      <c r="AH6" s="352" t="s">
        <v>16</v>
      </c>
      <c r="AI6" s="171" t="s">
        <v>3</v>
      </c>
      <c r="AJ6" s="186" t="s">
        <v>17</v>
      </c>
      <c r="AK6" s="692" t="s">
        <v>1</v>
      </c>
      <c r="AL6" s="217" t="s">
        <v>1</v>
      </c>
      <c r="AM6" s="678" t="s">
        <v>18</v>
      </c>
      <c r="AN6" s="694"/>
      <c r="AO6" s="679"/>
      <c r="AP6" s="669" t="s">
        <v>19</v>
      </c>
      <c r="AQ6" s="670"/>
      <c r="AR6" s="655" t="s">
        <v>21</v>
      </c>
      <c r="AS6" s="673"/>
      <c r="AT6" s="656"/>
      <c r="AU6" s="674" t="s">
        <v>22</v>
      </c>
      <c r="AV6" s="675"/>
      <c r="AW6" s="678" t="s">
        <v>23</v>
      </c>
      <c r="AX6" s="679"/>
      <c r="AY6" s="674" t="s">
        <v>24</v>
      </c>
      <c r="AZ6" s="675"/>
      <c r="BA6" s="655" t="s">
        <v>79</v>
      </c>
      <c r="BB6" s="656"/>
      <c r="BC6" s="272"/>
      <c r="BD6" s="655" t="s">
        <v>83</v>
      </c>
      <c r="BE6" s="656"/>
      <c r="BF6" s="655" t="s">
        <v>86</v>
      </c>
      <c r="BG6" s="656"/>
      <c r="BH6" s="655" t="s">
        <v>87</v>
      </c>
      <c r="BI6" s="656"/>
      <c r="BJ6" s="217" t="s">
        <v>1</v>
      </c>
      <c r="BK6" s="655" t="s">
        <v>88</v>
      </c>
      <c r="BL6" s="656"/>
      <c r="BM6" s="717" t="s">
        <v>34</v>
      </c>
      <c r="BN6" s="718"/>
      <c r="BO6" s="655" t="s">
        <v>36</v>
      </c>
      <c r="BP6" s="656"/>
      <c r="BQ6" s="289" t="s">
        <v>16</v>
      </c>
      <c r="BR6" s="290" t="s">
        <v>16</v>
      </c>
      <c r="BS6" s="284" t="s">
        <v>37</v>
      </c>
      <c r="BT6" s="334"/>
      <c r="BU6" s="149"/>
      <c r="BV6" s="149"/>
      <c r="BW6" s="149"/>
      <c r="BX6" s="149"/>
      <c r="BY6" s="149"/>
      <c r="BZ6" s="149"/>
      <c r="CA6" s="149"/>
      <c r="CB6" s="149"/>
      <c r="CC6" s="147"/>
      <c r="CD6" s="147"/>
      <c r="CE6" s="147"/>
      <c r="CF6" s="147"/>
      <c r="CG6" s="147"/>
      <c r="CH6" s="147"/>
      <c r="CI6" s="147"/>
      <c r="CJ6" s="147"/>
      <c r="CK6" s="147"/>
    </row>
    <row r="7" spans="1:1004" s="150" customFormat="1" ht="36" customHeight="1" thickBot="1">
      <c r="A7" s="173"/>
      <c r="B7" s="659" t="s">
        <v>38</v>
      </c>
      <c r="C7" s="660"/>
      <c r="D7" s="151" t="s">
        <v>39</v>
      </c>
      <c r="E7" s="659" t="s">
        <v>40</v>
      </c>
      <c r="F7" s="660"/>
      <c r="G7" s="184" t="s">
        <v>39</v>
      </c>
      <c r="H7" s="662" t="s">
        <v>38</v>
      </c>
      <c r="I7" s="715"/>
      <c r="J7" s="184" t="s">
        <v>39</v>
      </c>
      <c r="K7" s="664" t="s">
        <v>81</v>
      </c>
      <c r="L7" s="716"/>
      <c r="M7" s="184" t="s">
        <v>39</v>
      </c>
      <c r="N7" s="664" t="s">
        <v>80</v>
      </c>
      <c r="O7" s="716"/>
      <c r="P7" s="184" t="s">
        <v>39</v>
      </c>
      <c r="Q7" s="184" t="s">
        <v>98</v>
      </c>
      <c r="R7" s="218"/>
      <c r="S7" s="711" t="s">
        <v>44</v>
      </c>
      <c r="T7" s="712"/>
      <c r="U7" s="254" t="s">
        <v>39</v>
      </c>
      <c r="V7" s="152"/>
      <c r="W7" s="701"/>
      <c r="X7" s="702"/>
      <c r="Y7" s="254" t="s">
        <v>39</v>
      </c>
      <c r="Z7" s="713"/>
      <c r="AA7" s="714"/>
      <c r="AB7" s="254" t="s">
        <v>39</v>
      </c>
      <c r="AC7" s="667"/>
      <c r="AD7" s="696"/>
      <c r="AE7" s="676"/>
      <c r="AF7" s="677"/>
      <c r="AG7" s="358" t="s">
        <v>47</v>
      </c>
      <c r="AH7" s="254" t="s">
        <v>47</v>
      </c>
      <c r="AI7" s="359" t="s">
        <v>39</v>
      </c>
      <c r="AJ7" s="161" t="s">
        <v>48</v>
      </c>
      <c r="AK7" s="693"/>
      <c r="AL7" s="363"/>
      <c r="AM7" s="705"/>
      <c r="AN7" s="706"/>
      <c r="AO7" s="707"/>
      <c r="AP7" s="708"/>
      <c r="AQ7" s="709"/>
      <c r="AR7" s="703"/>
      <c r="AS7" s="710"/>
      <c r="AT7" s="704"/>
      <c r="AU7" s="701"/>
      <c r="AV7" s="702"/>
      <c r="AW7" s="705"/>
      <c r="AX7" s="707"/>
      <c r="AY7" s="701"/>
      <c r="AZ7" s="702"/>
      <c r="BA7" s="703"/>
      <c r="BB7" s="704"/>
      <c r="BC7" s="273"/>
      <c r="BD7" s="703"/>
      <c r="BE7" s="704"/>
      <c r="BF7" s="703"/>
      <c r="BG7" s="704"/>
      <c r="BH7" s="703"/>
      <c r="BI7" s="704"/>
      <c r="BJ7" s="363"/>
      <c r="BK7" s="703"/>
      <c r="BL7" s="704"/>
      <c r="BM7" s="719"/>
      <c r="BN7" s="720"/>
      <c r="BO7" s="703"/>
      <c r="BP7" s="704"/>
      <c r="BQ7" s="275" t="s">
        <v>49</v>
      </c>
      <c r="BR7" s="281" t="s">
        <v>49</v>
      </c>
      <c r="BS7" s="383" t="s">
        <v>3</v>
      </c>
      <c r="BT7" s="384" t="s">
        <v>50</v>
      </c>
      <c r="BU7" s="149"/>
      <c r="BV7" s="149"/>
      <c r="BW7" s="149"/>
      <c r="BX7" s="149"/>
      <c r="BY7" s="149"/>
      <c r="BZ7" s="149"/>
      <c r="CA7" s="149"/>
      <c r="CB7" s="149"/>
      <c r="CC7" s="147"/>
      <c r="CD7" s="147"/>
      <c r="CE7" s="147"/>
      <c r="CF7" s="147"/>
      <c r="CG7" s="147"/>
      <c r="CH7" s="147"/>
      <c r="CI7" s="147"/>
      <c r="CJ7" s="147"/>
      <c r="CK7" s="147"/>
    </row>
    <row r="8" spans="1:1004" s="150" customFormat="1" ht="12" thickBot="1">
      <c r="A8" s="175"/>
      <c r="B8" s="335" t="s">
        <v>51</v>
      </c>
      <c r="C8" s="336" t="s">
        <v>52</v>
      </c>
      <c r="D8" s="156" t="s">
        <v>53</v>
      </c>
      <c r="E8" s="335" t="s">
        <v>54</v>
      </c>
      <c r="F8" s="336" t="s">
        <v>52</v>
      </c>
      <c r="G8" s="185" t="s">
        <v>53</v>
      </c>
      <c r="H8" s="214" t="s">
        <v>54</v>
      </c>
      <c r="I8" s="234" t="s">
        <v>52</v>
      </c>
      <c r="J8" s="185" t="s">
        <v>53</v>
      </c>
      <c r="K8" s="335" t="s">
        <v>54</v>
      </c>
      <c r="L8" s="336" t="s">
        <v>52</v>
      </c>
      <c r="M8" s="185" t="s">
        <v>53</v>
      </c>
      <c r="N8" s="335" t="s">
        <v>54</v>
      </c>
      <c r="O8" s="336" t="s">
        <v>52</v>
      </c>
      <c r="P8" s="185" t="s">
        <v>53</v>
      </c>
      <c r="Q8" s="185" t="s">
        <v>52</v>
      </c>
      <c r="R8" s="219"/>
      <c r="S8" s="343" t="s">
        <v>54</v>
      </c>
      <c r="T8" s="345" t="s">
        <v>52</v>
      </c>
      <c r="U8" s="346" t="s">
        <v>53</v>
      </c>
      <c r="V8" s="160"/>
      <c r="W8" s="343" t="s">
        <v>54</v>
      </c>
      <c r="X8" s="345" t="s">
        <v>52</v>
      </c>
      <c r="Y8" s="346" t="s">
        <v>55</v>
      </c>
      <c r="Z8" s="343" t="s">
        <v>54</v>
      </c>
      <c r="AA8" s="345" t="s">
        <v>52</v>
      </c>
      <c r="AB8" s="346" t="s">
        <v>55</v>
      </c>
      <c r="AC8" s="233" t="s">
        <v>56</v>
      </c>
      <c r="AD8" s="234" t="s">
        <v>52</v>
      </c>
      <c r="AE8" s="233" t="s">
        <v>56</v>
      </c>
      <c r="AF8" s="234" t="s">
        <v>52</v>
      </c>
      <c r="AG8" s="360" t="s">
        <v>57</v>
      </c>
      <c r="AH8" s="361" t="s">
        <v>52</v>
      </c>
      <c r="AI8" s="362" t="s">
        <v>53</v>
      </c>
      <c r="AJ8" s="344" t="s">
        <v>58</v>
      </c>
      <c r="AK8" s="357"/>
      <c r="AL8" s="369"/>
      <c r="AM8" s="370" t="s">
        <v>56</v>
      </c>
      <c r="AN8" s="371" t="s">
        <v>52</v>
      </c>
      <c r="AO8" s="346" t="s">
        <v>3</v>
      </c>
      <c r="AP8" s="372" t="s">
        <v>56</v>
      </c>
      <c r="AQ8" s="373" t="s">
        <v>52</v>
      </c>
      <c r="AR8" s="370" t="s">
        <v>56</v>
      </c>
      <c r="AS8" s="371" t="s">
        <v>52</v>
      </c>
      <c r="AT8" s="344" t="s">
        <v>3</v>
      </c>
      <c r="AU8" s="370" t="s">
        <v>56</v>
      </c>
      <c r="AV8" s="344" t="s">
        <v>52</v>
      </c>
      <c r="AW8" s="370" t="s">
        <v>56</v>
      </c>
      <c r="AX8" s="344" t="s">
        <v>52</v>
      </c>
      <c r="AY8" s="370" t="s">
        <v>56</v>
      </c>
      <c r="AZ8" s="346" t="s">
        <v>52</v>
      </c>
      <c r="BA8" s="379" t="s">
        <v>56</v>
      </c>
      <c r="BB8" s="380" t="s">
        <v>52</v>
      </c>
      <c r="BC8" s="381"/>
      <c r="BD8" s="379" t="s">
        <v>56</v>
      </c>
      <c r="BE8" s="380" t="s">
        <v>52</v>
      </c>
      <c r="BF8" s="382" t="s">
        <v>56</v>
      </c>
      <c r="BG8" s="388" t="s">
        <v>52</v>
      </c>
      <c r="BH8" s="379" t="s">
        <v>56</v>
      </c>
      <c r="BI8" s="380" t="s">
        <v>52</v>
      </c>
      <c r="BJ8" s="369"/>
      <c r="BK8" s="379" t="s">
        <v>56</v>
      </c>
      <c r="BL8" s="433" t="s">
        <v>52</v>
      </c>
      <c r="BM8" s="440" t="s">
        <v>56</v>
      </c>
      <c r="BN8" s="388" t="s">
        <v>52</v>
      </c>
      <c r="BO8" s="435" t="s">
        <v>56</v>
      </c>
      <c r="BP8" s="388" t="s">
        <v>52</v>
      </c>
      <c r="BQ8" s="379" t="s">
        <v>56</v>
      </c>
      <c r="BR8" s="388" t="s">
        <v>52</v>
      </c>
      <c r="BS8" s="389"/>
      <c r="BT8" s="390"/>
      <c r="CC8" s="147"/>
      <c r="CD8" s="147"/>
      <c r="CE8" s="147"/>
      <c r="CF8" s="147"/>
      <c r="CG8" s="147"/>
      <c r="CH8" s="147"/>
      <c r="CI8" s="147"/>
      <c r="CJ8" s="147"/>
      <c r="CK8" s="147"/>
    </row>
    <row r="9" spans="1:1004">
      <c r="A9" s="173" t="s">
        <v>59</v>
      </c>
      <c r="B9" s="197">
        <v>4106</v>
      </c>
      <c r="C9" s="198">
        <v>1603.88732</v>
      </c>
      <c r="D9" s="52">
        <f t="shared" ref="D9:D23" si="0">C9/B9*100</f>
        <v>39.062038967364835</v>
      </c>
      <c r="E9" s="207">
        <v>21</v>
      </c>
      <c r="F9" s="198">
        <v>145.12361999999999</v>
      </c>
      <c r="G9" s="229">
        <f t="shared" ref="G9:G16" si="1">F9/E9*100</f>
        <v>691.06485714285714</v>
      </c>
      <c r="H9" s="207">
        <v>510</v>
      </c>
      <c r="I9" s="198">
        <v>43.473599999999998</v>
      </c>
      <c r="J9" s="229">
        <f t="shared" ref="J9:J23" si="2">I9/H9*100</f>
        <v>8.5242352941176467</v>
      </c>
      <c r="K9" s="207">
        <v>821</v>
      </c>
      <c r="L9" s="198">
        <v>427.20864</v>
      </c>
      <c r="M9" s="229">
        <f t="shared" ref="M9:M23" si="3">L9/K9*100</f>
        <v>52.035157125456763</v>
      </c>
      <c r="N9" s="207">
        <v>349</v>
      </c>
      <c r="O9" s="198">
        <v>244.33355</v>
      </c>
      <c r="P9" s="229">
        <f t="shared" ref="P9:P23" si="4">O9/N9*100</f>
        <v>70.009613180515757</v>
      </c>
      <c r="Q9" s="229">
        <f>L9+O9</f>
        <v>671.54219000000001</v>
      </c>
      <c r="R9" s="218" t="s">
        <v>59</v>
      </c>
      <c r="S9" s="207"/>
      <c r="T9" s="198"/>
      <c r="U9" s="229"/>
      <c r="V9" s="152" t="s">
        <v>60</v>
      </c>
      <c r="W9" s="207"/>
      <c r="X9" s="350"/>
      <c r="Y9" s="229"/>
      <c r="Z9" s="207">
        <v>1511.9386300000001</v>
      </c>
      <c r="AA9" s="198">
        <v>616.95235000000002</v>
      </c>
      <c r="AB9" s="229">
        <f t="shared" ref="AB9:AB23" si="5">AA9/Z9*100</f>
        <v>40.805383086216928</v>
      </c>
      <c r="AC9" s="207"/>
      <c r="AD9" s="198"/>
      <c r="AE9" s="235"/>
      <c r="AF9" s="240"/>
      <c r="AG9" s="355">
        <f t="shared" ref="AG9:AG22" si="6">B9+E9+H9+K9+N9+S9+W9+Z9+AC9+AE9</f>
        <v>7318.9386300000006</v>
      </c>
      <c r="AH9" s="353">
        <f t="shared" ref="AH9:AH22" si="7">C9+F9+I9+L9+O9+T9+X9+AA9+AD9+AF9</f>
        <v>3080.9790800000001</v>
      </c>
      <c r="AI9" s="245">
        <v>92.719950040545797</v>
      </c>
      <c r="AJ9" s="56">
        <v>-632.82918999999902</v>
      </c>
      <c r="AK9" s="154" t="s">
        <v>60</v>
      </c>
      <c r="AL9" s="218" t="s">
        <v>59</v>
      </c>
      <c r="AM9" s="364">
        <v>8402</v>
      </c>
      <c r="AN9" s="365">
        <v>3660</v>
      </c>
      <c r="AO9" s="366">
        <f>AN9/AM9*100</f>
        <v>43.561056891216374</v>
      </c>
      <c r="AP9" s="367"/>
      <c r="AQ9" s="368"/>
      <c r="AR9" s="262"/>
      <c r="AS9" s="64"/>
      <c r="AT9" s="187"/>
      <c r="AU9" s="374">
        <v>565</v>
      </c>
      <c r="AV9" s="375">
        <v>283</v>
      </c>
      <c r="AW9" s="337"/>
      <c r="AX9" s="174"/>
      <c r="AY9" s="207">
        <v>330.4</v>
      </c>
      <c r="AZ9" s="376">
        <v>99.12</v>
      </c>
      <c r="BA9" s="377">
        <v>3276</v>
      </c>
      <c r="BB9" s="378"/>
      <c r="BC9" s="77"/>
      <c r="BD9" s="377"/>
      <c r="BE9" s="378"/>
      <c r="BF9" s="377">
        <v>268</v>
      </c>
      <c r="BG9" s="378"/>
      <c r="BH9" s="377">
        <v>1504</v>
      </c>
      <c r="BI9" s="378"/>
      <c r="BJ9" s="218" t="s">
        <v>59</v>
      </c>
      <c r="BK9" s="377"/>
      <c r="BL9" s="429"/>
      <c r="BM9" s="438">
        <v>27</v>
      </c>
      <c r="BN9" s="439">
        <v>27</v>
      </c>
      <c r="BO9" s="432">
        <f>AM9+AR9+AU9+AW9+AY9+BA9+BF9+BH9+BK9+BM9+BD9</f>
        <v>14372.4</v>
      </c>
      <c r="BP9" s="385">
        <f>AN9+AS9+AV9+AX9+AZ9+BB9+BE9+BG9+BI9+BL9+BN9</f>
        <v>4069.12</v>
      </c>
      <c r="BQ9" s="292">
        <f t="shared" ref="BQ9:BQ22" si="8">AG9+BO9</f>
        <v>21691.338629999998</v>
      </c>
      <c r="BR9" s="293">
        <f t="shared" ref="BR9:BR22" si="9">AH9+BP9</f>
        <v>7150.09908</v>
      </c>
      <c r="BS9" s="386">
        <v>98.163786759973206</v>
      </c>
      <c r="BT9" s="387">
        <f t="shared" ref="BT9:BT22" si="10">BR9-BQ9</f>
        <v>-14541.239549999998</v>
      </c>
      <c r="BU9" s="86"/>
      <c r="BV9" s="86"/>
      <c r="BW9" s="86"/>
      <c r="BX9" s="86"/>
      <c r="BY9" s="86"/>
      <c r="BZ9" s="86"/>
      <c r="CA9" s="86"/>
      <c r="CB9" s="86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</row>
    <row r="10" spans="1:1004">
      <c r="A10" s="175" t="s">
        <v>61</v>
      </c>
      <c r="B10" s="199">
        <v>92</v>
      </c>
      <c r="C10" s="200">
        <v>10.93224</v>
      </c>
      <c r="D10" s="52">
        <f t="shared" si="0"/>
        <v>11.882869565217391</v>
      </c>
      <c r="E10" s="208">
        <v>78.599999999999994</v>
      </c>
      <c r="F10" s="200">
        <v>10.641500000000001</v>
      </c>
      <c r="G10" s="229">
        <f t="shared" si="1"/>
        <v>13.538804071246821</v>
      </c>
      <c r="H10" s="208">
        <v>10</v>
      </c>
      <c r="I10" s="347">
        <v>1.0799300000000001</v>
      </c>
      <c r="J10" s="229">
        <f t="shared" si="2"/>
        <v>10.799300000000001</v>
      </c>
      <c r="K10" s="208">
        <v>579</v>
      </c>
      <c r="L10" s="200">
        <v>62.117109999999997</v>
      </c>
      <c r="M10" s="229">
        <f t="shared" si="3"/>
        <v>10.728343696027633</v>
      </c>
      <c r="N10" s="208"/>
      <c r="O10" s="200"/>
      <c r="P10" s="229"/>
      <c r="Q10" s="229">
        <f t="shared" ref="Q10:Q23" si="11">L10+O10</f>
        <v>62.117109999999997</v>
      </c>
      <c r="R10" s="219" t="s">
        <v>61</v>
      </c>
      <c r="S10" s="208"/>
      <c r="T10" s="200"/>
      <c r="U10" s="230"/>
      <c r="V10" s="160" t="s">
        <v>61</v>
      </c>
      <c r="W10" s="208"/>
      <c r="X10" s="268">
        <v>2</v>
      </c>
      <c r="Y10" s="229"/>
      <c r="Z10" s="208">
        <v>465.87371000000002</v>
      </c>
      <c r="AA10" s="200">
        <v>177.92984000000001</v>
      </c>
      <c r="AB10" s="229">
        <f t="shared" si="5"/>
        <v>38.192719653573072</v>
      </c>
      <c r="AC10" s="235"/>
      <c r="AD10" s="236"/>
      <c r="AE10" s="241"/>
      <c r="AF10" s="236"/>
      <c r="AG10" s="355">
        <f t="shared" si="6"/>
        <v>1225.47371</v>
      </c>
      <c r="AH10" s="353">
        <f t="shared" si="7"/>
        <v>264.70062000000001</v>
      </c>
      <c r="AI10" s="246">
        <v>47.702426680010497</v>
      </c>
      <c r="AJ10" s="95">
        <v>-803.70439999999996</v>
      </c>
      <c r="AK10" s="154" t="s">
        <v>61</v>
      </c>
      <c r="AL10" s="219" t="s">
        <v>61</v>
      </c>
      <c r="AM10" s="255">
        <v>1149</v>
      </c>
      <c r="AN10" s="58">
        <v>468</v>
      </c>
      <c r="AO10" s="256">
        <f t="shared" ref="AO10:AO22" si="12">AN10/AM10*100</f>
        <v>40.731070496083547</v>
      </c>
      <c r="AP10" s="59"/>
      <c r="AQ10" s="260"/>
      <c r="AR10" s="263"/>
      <c r="AS10" s="97"/>
      <c r="AT10" s="187"/>
      <c r="AU10" s="266">
        <v>16</v>
      </c>
      <c r="AV10" s="267">
        <v>4</v>
      </c>
      <c r="AW10" s="208">
        <v>2.6</v>
      </c>
      <c r="AX10" s="268">
        <v>1.3</v>
      </c>
      <c r="AY10" s="208">
        <v>66</v>
      </c>
      <c r="AZ10" s="271">
        <v>19.8</v>
      </c>
      <c r="BA10" s="279"/>
      <c r="BB10" s="280"/>
      <c r="BC10" s="75"/>
      <c r="BD10" s="279"/>
      <c r="BE10" s="280"/>
      <c r="BF10" s="279"/>
      <c r="BG10" s="280"/>
      <c r="BH10" s="279"/>
      <c r="BI10" s="280"/>
      <c r="BJ10" s="219" t="s">
        <v>61</v>
      </c>
      <c r="BK10" s="279"/>
      <c r="BL10" s="430"/>
      <c r="BM10" s="436">
        <v>23</v>
      </c>
      <c r="BN10" s="437">
        <v>23</v>
      </c>
      <c r="BO10" s="432">
        <f t="shared" ref="BO10:BO22" si="13">AM10+AR10+AU10+AW10+AY10+BA10+BF10+BH10+BK10+BM10+BD10</f>
        <v>1256.5999999999999</v>
      </c>
      <c r="BP10" s="385">
        <f t="shared" ref="BP10:BP22" si="14">AN10+AS10+AV10+AX10+AZ10+BB10+BE10+BG10+BI10+BL10+BN10</f>
        <v>516.1</v>
      </c>
      <c r="BQ10" s="292">
        <f t="shared" si="8"/>
        <v>2482.0737099999997</v>
      </c>
      <c r="BR10" s="293">
        <f t="shared" si="9"/>
        <v>780.80061999999998</v>
      </c>
      <c r="BS10" s="286">
        <v>71.781934568292598</v>
      </c>
      <c r="BT10" s="193">
        <f t="shared" si="10"/>
        <v>-1701.2730899999997</v>
      </c>
      <c r="BU10" s="86"/>
      <c r="BV10" s="86"/>
      <c r="BW10" s="86"/>
      <c r="BX10" s="86"/>
      <c r="BY10" s="86"/>
      <c r="BZ10" s="86"/>
      <c r="CA10" s="86"/>
      <c r="CB10" s="86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</row>
    <row r="11" spans="1:1004">
      <c r="A11" s="175" t="s">
        <v>62</v>
      </c>
      <c r="B11" s="199">
        <v>202</v>
      </c>
      <c r="C11" s="200">
        <v>107.79136</v>
      </c>
      <c r="D11" s="52">
        <f t="shared" si="0"/>
        <v>53.362059405940585</v>
      </c>
      <c r="E11" s="208">
        <v>1</v>
      </c>
      <c r="F11" s="200">
        <v>6.141</v>
      </c>
      <c r="G11" s="229">
        <f t="shared" si="1"/>
        <v>614.1</v>
      </c>
      <c r="H11" s="208">
        <v>37</v>
      </c>
      <c r="I11" s="200">
        <v>7.1493799999999998</v>
      </c>
      <c r="J11" s="229">
        <f t="shared" si="2"/>
        <v>19.322648648648649</v>
      </c>
      <c r="K11" s="208">
        <v>498</v>
      </c>
      <c r="L11" s="200">
        <v>147.36869999999999</v>
      </c>
      <c r="M11" s="229">
        <f t="shared" si="3"/>
        <v>29.592108433734936</v>
      </c>
      <c r="N11" s="208">
        <v>37</v>
      </c>
      <c r="O11" s="200">
        <v>1.7423999999999999</v>
      </c>
      <c r="P11" s="229">
        <f t="shared" si="4"/>
        <v>4.7091891891891891</v>
      </c>
      <c r="Q11" s="229">
        <f t="shared" si="11"/>
        <v>149.11109999999999</v>
      </c>
      <c r="R11" s="219" t="s">
        <v>62</v>
      </c>
      <c r="S11" s="208">
        <v>174</v>
      </c>
      <c r="T11" s="200"/>
      <c r="U11" s="229"/>
      <c r="V11" s="160" t="s">
        <v>62</v>
      </c>
      <c r="W11" s="208">
        <v>5</v>
      </c>
      <c r="X11" s="268">
        <v>2.1</v>
      </c>
      <c r="Y11" s="229">
        <f>X11/W11*100</f>
        <v>42.000000000000007</v>
      </c>
      <c r="Z11" s="208">
        <v>572.21442999999999</v>
      </c>
      <c r="AA11" s="200">
        <v>218.54426000000001</v>
      </c>
      <c r="AB11" s="229">
        <f t="shared" si="5"/>
        <v>38.192720865148402</v>
      </c>
      <c r="AC11" s="223"/>
      <c r="AD11" s="236">
        <v>0.3</v>
      </c>
      <c r="AE11" s="241"/>
      <c r="AF11" s="236"/>
      <c r="AG11" s="355">
        <f t="shared" si="6"/>
        <v>1526.21443</v>
      </c>
      <c r="AH11" s="353">
        <f t="shared" si="7"/>
        <v>491.13709999999998</v>
      </c>
      <c r="AI11" s="246">
        <v>100.54190186352</v>
      </c>
      <c r="AJ11" s="57">
        <v>8.4740500000004904</v>
      </c>
      <c r="AK11" s="154" t="s">
        <v>62</v>
      </c>
      <c r="AL11" s="219" t="s">
        <v>62</v>
      </c>
      <c r="AM11" s="255">
        <v>1506</v>
      </c>
      <c r="AN11" s="58">
        <v>605</v>
      </c>
      <c r="AO11" s="256">
        <f t="shared" si="12"/>
        <v>40.172642762284191</v>
      </c>
      <c r="AP11" s="59"/>
      <c r="AQ11" s="260"/>
      <c r="AR11" s="263"/>
      <c r="AS11" s="97"/>
      <c r="AT11" s="187"/>
      <c r="AU11" s="266">
        <v>25</v>
      </c>
      <c r="AV11" s="267">
        <v>7</v>
      </c>
      <c r="AW11" s="208">
        <v>6.8</v>
      </c>
      <c r="AX11" s="268">
        <v>3.4</v>
      </c>
      <c r="AY11" s="210">
        <v>66</v>
      </c>
      <c r="AZ11" s="271">
        <v>19.8</v>
      </c>
      <c r="BA11" s="279"/>
      <c r="BB11" s="280"/>
      <c r="BC11" s="75"/>
      <c r="BD11" s="279">
        <v>9</v>
      </c>
      <c r="BE11" s="280"/>
      <c r="BF11" s="279"/>
      <c r="BG11" s="280"/>
      <c r="BH11" s="279"/>
      <c r="BI11" s="280"/>
      <c r="BJ11" s="219" t="s">
        <v>62</v>
      </c>
      <c r="BK11" s="279"/>
      <c r="BL11" s="430"/>
      <c r="BM11" s="436">
        <v>15</v>
      </c>
      <c r="BN11" s="437">
        <v>15</v>
      </c>
      <c r="BO11" s="432">
        <f t="shared" si="13"/>
        <v>1627.8</v>
      </c>
      <c r="BP11" s="385">
        <f t="shared" si="14"/>
        <v>650.19999999999993</v>
      </c>
      <c r="BQ11" s="292">
        <f t="shared" si="8"/>
        <v>3154.0144300000002</v>
      </c>
      <c r="BR11" s="293">
        <f t="shared" si="9"/>
        <v>1141.3371</v>
      </c>
      <c r="BS11" s="286">
        <v>100.080230971342</v>
      </c>
      <c r="BT11" s="193">
        <f t="shared" si="10"/>
        <v>-2012.6773300000002</v>
      </c>
      <c r="BU11" s="86"/>
      <c r="BV11" s="86"/>
      <c r="BW11" s="86"/>
      <c r="BX11" s="86"/>
      <c r="BY11" s="86"/>
      <c r="BZ11" s="86"/>
      <c r="CA11" s="86"/>
      <c r="CB11" s="86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</row>
    <row r="12" spans="1:1004">
      <c r="A12" s="175" t="s">
        <v>63</v>
      </c>
      <c r="B12" s="199">
        <v>992.59299999999996</v>
      </c>
      <c r="C12" s="200">
        <v>368.53980999999999</v>
      </c>
      <c r="D12" s="52">
        <f t="shared" si="0"/>
        <v>37.12899546944216</v>
      </c>
      <c r="E12" s="208">
        <v>220</v>
      </c>
      <c r="F12" s="200">
        <v>201.16594000000001</v>
      </c>
      <c r="G12" s="229">
        <f t="shared" si="1"/>
        <v>91.439063636363642</v>
      </c>
      <c r="H12" s="208">
        <v>122</v>
      </c>
      <c r="I12" s="200">
        <v>29.381779999999999</v>
      </c>
      <c r="J12" s="229">
        <f t="shared" si="2"/>
        <v>24.083426229508195</v>
      </c>
      <c r="K12" s="208">
        <v>494</v>
      </c>
      <c r="L12" s="200">
        <v>158.78415000000001</v>
      </c>
      <c r="M12" s="229">
        <f t="shared" si="3"/>
        <v>32.142540485829961</v>
      </c>
      <c r="N12" s="208">
        <v>116</v>
      </c>
      <c r="O12" s="200">
        <v>301.41257000000002</v>
      </c>
      <c r="P12" s="229">
        <f t="shared" si="4"/>
        <v>259.83842241379313</v>
      </c>
      <c r="Q12" s="229">
        <f t="shared" si="11"/>
        <v>460.19672000000003</v>
      </c>
      <c r="R12" s="219" t="s">
        <v>63</v>
      </c>
      <c r="S12" s="208">
        <v>16.43928</v>
      </c>
      <c r="T12" s="200"/>
      <c r="U12" s="229"/>
      <c r="V12" s="160" t="s">
        <v>63</v>
      </c>
      <c r="W12" s="208"/>
      <c r="X12" s="268">
        <v>2.86</v>
      </c>
      <c r="Y12" s="230"/>
      <c r="Z12" s="208">
        <v>1554.6003000000001</v>
      </c>
      <c r="AA12" s="200">
        <v>593.74410999999998</v>
      </c>
      <c r="AB12" s="229">
        <f t="shared" si="5"/>
        <v>38.192718089659444</v>
      </c>
      <c r="AC12" s="224"/>
      <c r="AD12" s="236"/>
      <c r="AE12" s="241"/>
      <c r="AF12" s="236"/>
      <c r="AG12" s="355">
        <f t="shared" si="6"/>
        <v>3515.63258</v>
      </c>
      <c r="AH12" s="353">
        <f t="shared" si="7"/>
        <v>1655.8883599999999</v>
      </c>
      <c r="AI12" s="246">
        <v>61.018581512025101</v>
      </c>
      <c r="AJ12" s="95">
        <v>-1997.0582199999999</v>
      </c>
      <c r="AK12" s="154" t="s">
        <v>63</v>
      </c>
      <c r="AL12" s="219" t="s">
        <v>63</v>
      </c>
      <c r="AM12" s="255">
        <v>5046</v>
      </c>
      <c r="AN12" s="58">
        <v>2154</v>
      </c>
      <c r="AO12" s="256">
        <f t="shared" si="12"/>
        <v>42.687277051129605</v>
      </c>
      <c r="AP12" s="59"/>
      <c r="AQ12" s="260"/>
      <c r="AR12" s="263">
        <v>50</v>
      </c>
      <c r="AS12" s="97"/>
      <c r="AT12" s="187">
        <f t="shared" ref="AT12:AT23" si="15">AS12/AR12*100</f>
        <v>0</v>
      </c>
      <c r="AU12" s="266">
        <v>67</v>
      </c>
      <c r="AV12" s="267">
        <v>17</v>
      </c>
      <c r="AW12" s="208">
        <v>16.3</v>
      </c>
      <c r="AX12" s="268">
        <v>8.15</v>
      </c>
      <c r="AY12" s="208">
        <v>165.2</v>
      </c>
      <c r="AZ12" s="271">
        <v>49.56</v>
      </c>
      <c r="BA12" s="279"/>
      <c r="BB12" s="280"/>
      <c r="BC12" s="75"/>
      <c r="BD12" s="279"/>
      <c r="BE12" s="280"/>
      <c r="BF12" s="279"/>
      <c r="BG12" s="280"/>
      <c r="BH12" s="279"/>
      <c r="BI12" s="280"/>
      <c r="BJ12" s="219" t="s">
        <v>63</v>
      </c>
      <c r="BK12" s="279"/>
      <c r="BL12" s="430"/>
      <c r="BM12" s="436">
        <v>27</v>
      </c>
      <c r="BN12" s="437">
        <v>27</v>
      </c>
      <c r="BO12" s="432">
        <f t="shared" si="13"/>
        <v>5371.5</v>
      </c>
      <c r="BP12" s="385">
        <f t="shared" si="14"/>
        <v>2255.71</v>
      </c>
      <c r="BQ12" s="292">
        <f t="shared" si="8"/>
        <v>8887.1325799999995</v>
      </c>
      <c r="BR12" s="293">
        <f t="shared" si="9"/>
        <v>3911.59836</v>
      </c>
      <c r="BS12" s="286">
        <v>81.962919043173599</v>
      </c>
      <c r="BT12" s="193">
        <f t="shared" si="10"/>
        <v>-4975.5342199999996</v>
      </c>
      <c r="BU12" s="86"/>
      <c r="BV12" s="86"/>
      <c r="BW12" s="86"/>
      <c r="BX12" s="86"/>
      <c r="BY12" s="86"/>
      <c r="BZ12" s="86"/>
      <c r="CA12" s="86"/>
      <c r="CB12" s="86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</row>
    <row r="13" spans="1:1004">
      <c r="A13" s="175" t="s">
        <v>64</v>
      </c>
      <c r="B13" s="199">
        <v>55</v>
      </c>
      <c r="C13" s="200">
        <v>19.335560000000001</v>
      </c>
      <c r="D13" s="52">
        <f t="shared" si="0"/>
        <v>35.155563636363638</v>
      </c>
      <c r="E13" s="208">
        <v>20</v>
      </c>
      <c r="F13" s="200">
        <v>34.968400000000003</v>
      </c>
      <c r="G13" s="229">
        <f t="shared" si="1"/>
        <v>174.84200000000001</v>
      </c>
      <c r="H13" s="208">
        <v>20</v>
      </c>
      <c r="I13" s="200">
        <v>2.6250599999999999</v>
      </c>
      <c r="J13" s="229">
        <f t="shared" si="2"/>
        <v>13.125300000000001</v>
      </c>
      <c r="K13" s="208">
        <v>401</v>
      </c>
      <c r="L13" s="200">
        <v>43.110379999999999</v>
      </c>
      <c r="M13" s="229">
        <f t="shared" si="3"/>
        <v>10.750718204488779</v>
      </c>
      <c r="N13" s="208"/>
      <c r="O13" s="200"/>
      <c r="P13" s="229"/>
      <c r="Q13" s="229">
        <f t="shared" si="11"/>
        <v>43.110379999999999</v>
      </c>
      <c r="R13" s="219" t="s">
        <v>64</v>
      </c>
      <c r="S13" s="208"/>
      <c r="T13" s="200"/>
      <c r="U13" s="230"/>
      <c r="V13" s="160" t="s">
        <v>65</v>
      </c>
      <c r="W13" s="231">
        <v>15</v>
      </c>
      <c r="X13" s="268">
        <v>11.1</v>
      </c>
      <c r="Y13" s="229">
        <f>X13/W13*100</f>
        <v>74</v>
      </c>
      <c r="Z13" s="208">
        <v>754.51284999999996</v>
      </c>
      <c r="AA13" s="200">
        <v>288.16896000000003</v>
      </c>
      <c r="AB13" s="229">
        <f t="shared" si="5"/>
        <v>38.192717327478256</v>
      </c>
      <c r="AC13" s="224"/>
      <c r="AD13" s="236"/>
      <c r="AE13" s="241"/>
      <c r="AF13" s="236"/>
      <c r="AG13" s="355">
        <f t="shared" si="6"/>
        <v>1265.5128500000001</v>
      </c>
      <c r="AH13" s="353">
        <f t="shared" si="7"/>
        <v>399.30835999999999</v>
      </c>
      <c r="AI13" s="246">
        <v>71.878163893580606</v>
      </c>
      <c r="AJ13" s="57">
        <v>-469.52780000000001</v>
      </c>
      <c r="AK13" s="154" t="s">
        <v>65</v>
      </c>
      <c r="AL13" s="219" t="s">
        <v>64</v>
      </c>
      <c r="AM13" s="255">
        <v>1802</v>
      </c>
      <c r="AN13" s="58">
        <v>730</v>
      </c>
      <c r="AO13" s="256">
        <f t="shared" si="12"/>
        <v>40.510543840177583</v>
      </c>
      <c r="AP13" s="59"/>
      <c r="AQ13" s="260"/>
      <c r="AR13" s="263">
        <v>24</v>
      </c>
      <c r="AS13" s="97"/>
      <c r="AT13" s="187">
        <f t="shared" si="15"/>
        <v>0</v>
      </c>
      <c r="AU13" s="266">
        <v>23</v>
      </c>
      <c r="AV13" s="267">
        <v>6</v>
      </c>
      <c r="AW13" s="208">
        <v>7.3</v>
      </c>
      <c r="AX13" s="268">
        <v>3.65</v>
      </c>
      <c r="AY13" s="208">
        <v>66</v>
      </c>
      <c r="AZ13" s="271">
        <v>19.8</v>
      </c>
      <c r="BA13" s="279"/>
      <c r="BB13" s="280"/>
      <c r="BC13" s="75"/>
      <c r="BD13" s="279">
        <v>9</v>
      </c>
      <c r="BE13" s="280"/>
      <c r="BF13" s="279"/>
      <c r="BG13" s="280"/>
      <c r="BH13" s="279"/>
      <c r="BI13" s="280"/>
      <c r="BJ13" s="219" t="s">
        <v>64</v>
      </c>
      <c r="BK13" s="279">
        <v>317</v>
      </c>
      <c r="BL13" s="430"/>
      <c r="BM13" s="436">
        <v>23</v>
      </c>
      <c r="BN13" s="437">
        <v>23</v>
      </c>
      <c r="BO13" s="432">
        <f t="shared" si="13"/>
        <v>2271.3000000000002</v>
      </c>
      <c r="BP13" s="385">
        <f t="shared" si="14"/>
        <v>782.44999999999993</v>
      </c>
      <c r="BQ13" s="292">
        <f t="shared" si="8"/>
        <v>3536.8128500000003</v>
      </c>
      <c r="BR13" s="293">
        <f t="shared" si="9"/>
        <v>1181.7583599999998</v>
      </c>
      <c r="BS13" s="286">
        <v>87.266075796941905</v>
      </c>
      <c r="BT13" s="193">
        <f t="shared" si="10"/>
        <v>-2355.0544900000004</v>
      </c>
      <c r="BU13" s="86"/>
      <c r="BV13" s="86"/>
      <c r="BW13" s="86"/>
      <c r="BX13" s="86"/>
      <c r="BY13" s="86"/>
      <c r="BZ13" s="86"/>
      <c r="CA13" s="86"/>
      <c r="CB13" s="86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</row>
    <row r="14" spans="1:1004">
      <c r="A14" s="175" t="s">
        <v>66</v>
      </c>
      <c r="B14" s="199">
        <v>304.3</v>
      </c>
      <c r="C14" s="200">
        <v>59.293489999999998</v>
      </c>
      <c r="D14" s="52">
        <f t="shared" si="0"/>
        <v>19.48520867564903</v>
      </c>
      <c r="E14" s="208">
        <v>1</v>
      </c>
      <c r="F14" s="200"/>
      <c r="G14" s="229">
        <f t="shared" si="1"/>
        <v>0</v>
      </c>
      <c r="H14" s="208">
        <v>32</v>
      </c>
      <c r="I14" s="200">
        <v>3.1371799999999999</v>
      </c>
      <c r="J14" s="229">
        <f t="shared" si="2"/>
        <v>9.8036874999999988</v>
      </c>
      <c r="K14" s="208">
        <v>602</v>
      </c>
      <c r="L14" s="200">
        <v>196.47971999999999</v>
      </c>
      <c r="M14" s="229">
        <f t="shared" si="3"/>
        <v>32.637827242524914</v>
      </c>
      <c r="N14" s="208">
        <v>2</v>
      </c>
      <c r="O14" s="200">
        <v>7.0000000000000001E-3</v>
      </c>
      <c r="P14" s="229">
        <f t="shared" si="4"/>
        <v>0.35000000000000003</v>
      </c>
      <c r="Q14" s="229">
        <f t="shared" si="11"/>
        <v>196.48671999999999</v>
      </c>
      <c r="R14" s="219" t="s">
        <v>66</v>
      </c>
      <c r="S14" s="208"/>
      <c r="T14" s="200"/>
      <c r="U14" s="230"/>
      <c r="V14" s="160" t="s">
        <v>66</v>
      </c>
      <c r="W14" s="207"/>
      <c r="X14" s="268">
        <v>3.87</v>
      </c>
      <c r="Y14" s="229"/>
      <c r="Z14" s="208">
        <v>673.49134000000004</v>
      </c>
      <c r="AA14" s="200">
        <v>257.22465999999997</v>
      </c>
      <c r="AB14" s="229">
        <f t="shared" si="5"/>
        <v>38.192719746032658</v>
      </c>
      <c r="AC14" s="224"/>
      <c r="AD14" s="236"/>
      <c r="AE14" s="241"/>
      <c r="AF14" s="236"/>
      <c r="AG14" s="355">
        <f t="shared" si="6"/>
        <v>1614.79134</v>
      </c>
      <c r="AH14" s="353">
        <f t="shared" si="7"/>
        <v>520.01205000000004</v>
      </c>
      <c r="AI14" s="246">
        <v>157.71825815144999</v>
      </c>
      <c r="AJ14" s="95">
        <v>1401.1182200000001</v>
      </c>
      <c r="AK14" s="154" t="s">
        <v>66</v>
      </c>
      <c r="AL14" s="219" t="s">
        <v>66</v>
      </c>
      <c r="AM14" s="255">
        <v>1692</v>
      </c>
      <c r="AN14" s="58">
        <v>702</v>
      </c>
      <c r="AO14" s="256">
        <f t="shared" si="12"/>
        <v>41.48936170212766</v>
      </c>
      <c r="AP14" s="59"/>
      <c r="AQ14" s="260"/>
      <c r="AR14" s="263">
        <v>17</v>
      </c>
      <c r="AS14" s="97"/>
      <c r="AT14" s="187">
        <f t="shared" si="15"/>
        <v>0</v>
      </c>
      <c r="AU14" s="266">
        <v>22</v>
      </c>
      <c r="AV14" s="267">
        <v>6</v>
      </c>
      <c r="AW14" s="208">
        <v>4.5999999999999996</v>
      </c>
      <c r="AX14" s="268">
        <v>2.2999999999999998</v>
      </c>
      <c r="AY14" s="208">
        <v>66</v>
      </c>
      <c r="AZ14" s="271">
        <v>19.8</v>
      </c>
      <c r="BA14" s="279"/>
      <c r="BB14" s="280"/>
      <c r="BC14" s="75"/>
      <c r="BD14" s="279"/>
      <c r="BE14" s="280"/>
      <c r="BF14" s="279"/>
      <c r="BG14" s="280"/>
      <c r="BH14" s="279"/>
      <c r="BI14" s="280"/>
      <c r="BJ14" s="219" t="s">
        <v>66</v>
      </c>
      <c r="BK14" s="279"/>
      <c r="BL14" s="430"/>
      <c r="BM14" s="436">
        <v>19</v>
      </c>
      <c r="BN14" s="437">
        <v>19</v>
      </c>
      <c r="BO14" s="432">
        <f t="shared" si="13"/>
        <v>1820.6</v>
      </c>
      <c r="BP14" s="385">
        <f t="shared" si="14"/>
        <v>749.09999999999991</v>
      </c>
      <c r="BQ14" s="292">
        <f t="shared" si="8"/>
        <v>3435.3913400000001</v>
      </c>
      <c r="BR14" s="293">
        <f t="shared" si="9"/>
        <v>1269.11205</v>
      </c>
      <c r="BS14" s="286">
        <v>131.97284613961</v>
      </c>
      <c r="BT14" s="193">
        <f t="shared" si="10"/>
        <v>-2166.2792900000004</v>
      </c>
      <c r="BU14" s="86"/>
      <c r="BV14" s="86"/>
      <c r="BW14" s="86"/>
      <c r="BX14" s="86"/>
      <c r="BY14" s="86"/>
      <c r="BZ14" s="86"/>
      <c r="CA14" s="86"/>
      <c r="CB14" s="86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</row>
    <row r="15" spans="1:1004">
      <c r="A15" s="175" t="s">
        <v>67</v>
      </c>
      <c r="B15" s="199">
        <v>122</v>
      </c>
      <c r="C15" s="200">
        <v>36.505800000000001</v>
      </c>
      <c r="D15" s="52">
        <f t="shared" si="0"/>
        <v>29.922786885245898</v>
      </c>
      <c r="E15" s="209">
        <v>46</v>
      </c>
      <c r="F15" s="200">
        <v>105.32483000000001</v>
      </c>
      <c r="G15" s="229">
        <f t="shared" si="1"/>
        <v>228.96702173913047</v>
      </c>
      <c r="H15" s="208">
        <v>44</v>
      </c>
      <c r="I15" s="198">
        <v>2.2472599999999998</v>
      </c>
      <c r="J15" s="229">
        <f t="shared" si="2"/>
        <v>5.1074090909090906</v>
      </c>
      <c r="K15" s="208">
        <v>951</v>
      </c>
      <c r="L15" s="200">
        <v>40.804630000000003</v>
      </c>
      <c r="M15" s="229">
        <f t="shared" si="3"/>
        <v>4.2907076761303902</v>
      </c>
      <c r="N15" s="208">
        <v>5</v>
      </c>
      <c r="O15" s="200">
        <v>7.0000000000000001E-3</v>
      </c>
      <c r="P15" s="229">
        <f t="shared" si="4"/>
        <v>0.13999999999999999</v>
      </c>
      <c r="Q15" s="229">
        <f t="shared" si="11"/>
        <v>40.811630000000001</v>
      </c>
      <c r="R15" s="219" t="s">
        <v>67</v>
      </c>
      <c r="S15" s="208"/>
      <c r="T15" s="200"/>
      <c r="U15" s="230"/>
      <c r="V15" s="160" t="s">
        <v>67</v>
      </c>
      <c r="W15" s="208">
        <v>5</v>
      </c>
      <c r="X15" s="268"/>
      <c r="Y15" s="229">
        <f>X15/W15*100</f>
        <v>0</v>
      </c>
      <c r="Z15" s="208">
        <v>339.27760000000001</v>
      </c>
      <c r="AA15" s="200">
        <v>129.57933</v>
      </c>
      <c r="AB15" s="229">
        <f t="shared" si="5"/>
        <v>38.192715935269526</v>
      </c>
      <c r="AC15" s="224"/>
      <c r="AD15" s="236"/>
      <c r="AE15" s="241"/>
      <c r="AF15" s="236"/>
      <c r="AG15" s="355">
        <f t="shared" si="6"/>
        <v>1512.2775999999999</v>
      </c>
      <c r="AH15" s="353">
        <f t="shared" si="7"/>
        <v>314.46885000000003</v>
      </c>
      <c r="AI15" s="246">
        <v>74.4539693743302</v>
      </c>
      <c r="AJ15" s="57">
        <v>-689.11464999999998</v>
      </c>
      <c r="AK15" s="154" t="s">
        <v>67</v>
      </c>
      <c r="AL15" s="219" t="s">
        <v>67</v>
      </c>
      <c r="AM15" s="255">
        <v>1387</v>
      </c>
      <c r="AN15" s="58">
        <v>553</v>
      </c>
      <c r="AO15" s="256">
        <f t="shared" si="12"/>
        <v>39.870223503965391</v>
      </c>
      <c r="AP15" s="59"/>
      <c r="AQ15" s="260"/>
      <c r="AR15" s="263"/>
      <c r="AS15" s="97"/>
      <c r="AT15" s="187"/>
      <c r="AU15" s="266">
        <v>23</v>
      </c>
      <c r="AV15" s="267">
        <v>6</v>
      </c>
      <c r="AW15" s="208">
        <v>4.7</v>
      </c>
      <c r="AX15" s="268">
        <v>2.35</v>
      </c>
      <c r="AY15" s="208">
        <v>66</v>
      </c>
      <c r="AZ15" s="271">
        <v>19.8</v>
      </c>
      <c r="BA15" s="279"/>
      <c r="BB15" s="280"/>
      <c r="BC15" s="75"/>
      <c r="BD15" s="279"/>
      <c r="BE15" s="280"/>
      <c r="BF15" s="279"/>
      <c r="BG15" s="280"/>
      <c r="BH15" s="279"/>
      <c r="BI15" s="280"/>
      <c r="BJ15" s="219" t="s">
        <v>67</v>
      </c>
      <c r="BK15" s="279"/>
      <c r="BL15" s="430"/>
      <c r="BM15" s="436">
        <v>27</v>
      </c>
      <c r="BN15" s="437">
        <v>27</v>
      </c>
      <c r="BO15" s="432">
        <f t="shared" si="13"/>
        <v>1507.7</v>
      </c>
      <c r="BP15" s="385">
        <f t="shared" si="14"/>
        <v>608.15</v>
      </c>
      <c r="BQ15" s="292">
        <f t="shared" si="8"/>
        <v>3019.9776000000002</v>
      </c>
      <c r="BR15" s="293">
        <f t="shared" si="9"/>
        <v>922.61885000000007</v>
      </c>
      <c r="BS15" s="286">
        <v>83.943611843961605</v>
      </c>
      <c r="BT15" s="193">
        <f t="shared" si="10"/>
        <v>-2097.3587500000003</v>
      </c>
      <c r="BU15" s="86"/>
      <c r="BV15" s="86"/>
      <c r="BW15" s="86"/>
      <c r="BX15" s="86"/>
      <c r="BY15" s="86"/>
      <c r="BZ15" s="86"/>
      <c r="CA15" s="86"/>
      <c r="CB15" s="86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</row>
    <row r="16" spans="1:1004">
      <c r="A16" s="175" t="s">
        <v>68</v>
      </c>
      <c r="B16" s="242">
        <v>83.485690000000005</v>
      </c>
      <c r="C16" s="200">
        <v>25.644439999999999</v>
      </c>
      <c r="D16" s="52">
        <f t="shared" si="0"/>
        <v>30.717168415329621</v>
      </c>
      <c r="E16" s="207">
        <v>40</v>
      </c>
      <c r="F16" s="198">
        <v>24.56645</v>
      </c>
      <c r="G16" s="229">
        <f t="shared" si="1"/>
        <v>61.416125000000001</v>
      </c>
      <c r="H16" s="208">
        <v>64.957899999999995</v>
      </c>
      <c r="I16" s="200">
        <v>1.3939299999999999</v>
      </c>
      <c r="J16" s="229">
        <f t="shared" si="2"/>
        <v>2.1458975736592469</v>
      </c>
      <c r="K16" s="208">
        <v>242</v>
      </c>
      <c r="L16" s="200">
        <v>54.414299999999997</v>
      </c>
      <c r="M16" s="229">
        <f t="shared" si="3"/>
        <v>22.485247933884299</v>
      </c>
      <c r="N16" s="208">
        <v>21</v>
      </c>
      <c r="O16" s="200">
        <v>15.807</v>
      </c>
      <c r="P16" s="229">
        <f t="shared" si="4"/>
        <v>75.271428571428572</v>
      </c>
      <c r="Q16" s="229">
        <f t="shared" si="11"/>
        <v>70.221299999999999</v>
      </c>
      <c r="R16" s="219" t="s">
        <v>68</v>
      </c>
      <c r="S16" s="208"/>
      <c r="T16" s="200"/>
      <c r="U16" s="230"/>
      <c r="V16" s="160" t="s">
        <v>69</v>
      </c>
      <c r="W16" s="208"/>
      <c r="X16" s="268">
        <v>1</v>
      </c>
      <c r="Y16" s="229"/>
      <c r="Z16" s="208">
        <v>410.17140999999998</v>
      </c>
      <c r="AA16" s="200">
        <v>156.65558999999999</v>
      </c>
      <c r="AB16" s="229">
        <f t="shared" si="5"/>
        <v>38.19271313912396</v>
      </c>
      <c r="AC16" s="224"/>
      <c r="AD16" s="236"/>
      <c r="AE16" s="242"/>
      <c r="AF16" s="200"/>
      <c r="AG16" s="355">
        <f t="shared" si="6"/>
        <v>861.61500000000001</v>
      </c>
      <c r="AH16" s="353">
        <f t="shared" si="7"/>
        <v>279.48170999999996</v>
      </c>
      <c r="AI16" s="246">
        <v>91.233401360331598</v>
      </c>
      <c r="AJ16" s="95">
        <v>-84.151720000000097</v>
      </c>
      <c r="AK16" s="154" t="s">
        <v>69</v>
      </c>
      <c r="AL16" s="219" t="s">
        <v>68</v>
      </c>
      <c r="AM16" s="255">
        <v>1955</v>
      </c>
      <c r="AN16" s="58">
        <v>796</v>
      </c>
      <c r="AO16" s="256">
        <f t="shared" si="12"/>
        <v>40.716112531969308</v>
      </c>
      <c r="AP16" s="59"/>
      <c r="AQ16" s="260"/>
      <c r="AR16" s="263">
        <v>22</v>
      </c>
      <c r="AS16" s="97"/>
      <c r="AT16" s="187">
        <f t="shared" si="15"/>
        <v>0</v>
      </c>
      <c r="AU16" s="266">
        <v>21</v>
      </c>
      <c r="AV16" s="267"/>
      <c r="AW16" s="208">
        <v>3.7</v>
      </c>
      <c r="AX16" s="268">
        <v>1.85</v>
      </c>
      <c r="AY16" s="208">
        <v>66</v>
      </c>
      <c r="AZ16" s="271">
        <v>19.8</v>
      </c>
      <c r="BA16" s="279"/>
      <c r="BB16" s="280"/>
      <c r="BC16" s="75"/>
      <c r="BD16" s="279"/>
      <c r="BE16" s="280"/>
      <c r="BF16" s="279"/>
      <c r="BG16" s="280"/>
      <c r="BH16" s="279"/>
      <c r="BI16" s="280"/>
      <c r="BJ16" s="219" t="s">
        <v>68</v>
      </c>
      <c r="BK16" s="279"/>
      <c r="BL16" s="430"/>
      <c r="BM16" s="436">
        <v>15</v>
      </c>
      <c r="BN16" s="437">
        <v>15</v>
      </c>
      <c r="BO16" s="432">
        <f t="shared" si="13"/>
        <v>2082.6999999999998</v>
      </c>
      <c r="BP16" s="385">
        <f t="shared" si="14"/>
        <v>832.65</v>
      </c>
      <c r="BQ16" s="292">
        <f t="shared" si="8"/>
        <v>2944.3149999999996</v>
      </c>
      <c r="BR16" s="293">
        <f t="shared" si="9"/>
        <v>1112.1317099999999</v>
      </c>
      <c r="BS16" s="286">
        <v>97.220434065848806</v>
      </c>
      <c r="BT16" s="193">
        <f t="shared" si="10"/>
        <v>-1832.1832899999997</v>
      </c>
      <c r="BU16" s="86"/>
      <c r="BV16" s="86"/>
      <c r="BW16" s="86"/>
      <c r="BX16" s="86"/>
      <c r="BY16" s="86"/>
      <c r="BZ16" s="86"/>
      <c r="CA16" s="86"/>
      <c r="CB16" s="86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</row>
    <row r="17" spans="1:1004">
      <c r="A17" s="175" t="s">
        <v>70</v>
      </c>
      <c r="B17" s="199">
        <v>167.4</v>
      </c>
      <c r="C17" s="200">
        <v>8.7318800000000003</v>
      </c>
      <c r="D17" s="52">
        <f t="shared" si="0"/>
        <v>5.2161768219832734</v>
      </c>
      <c r="E17" s="208"/>
      <c r="F17" s="200">
        <v>8.1449999999999996</v>
      </c>
      <c r="G17" s="229"/>
      <c r="H17" s="208">
        <v>24</v>
      </c>
      <c r="I17" s="200">
        <v>3.6827100000000002</v>
      </c>
      <c r="J17" s="229">
        <f t="shared" si="2"/>
        <v>15.344625000000001</v>
      </c>
      <c r="K17" s="208">
        <v>356</v>
      </c>
      <c r="L17" s="200">
        <v>69.330259999999996</v>
      </c>
      <c r="M17" s="229">
        <f t="shared" si="3"/>
        <v>19.474792134831461</v>
      </c>
      <c r="N17" s="208">
        <v>3</v>
      </c>
      <c r="O17" s="200">
        <v>1.74871</v>
      </c>
      <c r="P17" s="229">
        <f t="shared" si="4"/>
        <v>58.290333333333336</v>
      </c>
      <c r="Q17" s="229">
        <f t="shared" si="11"/>
        <v>71.078969999999998</v>
      </c>
      <c r="R17" s="219" t="s">
        <v>70</v>
      </c>
      <c r="S17" s="208"/>
      <c r="T17" s="200"/>
      <c r="U17" s="230"/>
      <c r="V17" s="160" t="s">
        <v>70</v>
      </c>
      <c r="W17" s="208">
        <v>0.6</v>
      </c>
      <c r="X17" s="268">
        <v>2.6</v>
      </c>
      <c r="Y17" s="229">
        <f>X17/W17*100</f>
        <v>433.33333333333337</v>
      </c>
      <c r="Z17" s="208">
        <v>921.61972000000003</v>
      </c>
      <c r="AA17" s="200">
        <v>351.99158999999997</v>
      </c>
      <c r="AB17" s="229">
        <f t="shared" si="5"/>
        <v>38.192714669777246</v>
      </c>
      <c r="AC17" s="224"/>
      <c r="AD17" s="236">
        <v>1.5</v>
      </c>
      <c r="AE17" s="242"/>
      <c r="AF17" s="200"/>
      <c r="AG17" s="355">
        <f t="shared" si="6"/>
        <v>1472.6197200000001</v>
      </c>
      <c r="AH17" s="353">
        <f t="shared" si="7"/>
        <v>447.73014999999998</v>
      </c>
      <c r="AI17" s="246">
        <v>88.982982745378294</v>
      </c>
      <c r="AJ17" s="57">
        <v>-179.15575999999999</v>
      </c>
      <c r="AK17" s="154" t="s">
        <v>70</v>
      </c>
      <c r="AL17" s="219" t="s">
        <v>70</v>
      </c>
      <c r="AM17" s="255">
        <v>1468</v>
      </c>
      <c r="AN17" s="58">
        <v>591</v>
      </c>
      <c r="AO17" s="256">
        <f t="shared" si="12"/>
        <v>40.258855585831057</v>
      </c>
      <c r="AP17" s="59"/>
      <c r="AQ17" s="260"/>
      <c r="AR17" s="263"/>
      <c r="AS17" s="97"/>
      <c r="AT17" s="187"/>
      <c r="AU17" s="266">
        <v>23</v>
      </c>
      <c r="AV17" s="267">
        <v>6</v>
      </c>
      <c r="AW17" s="208">
        <v>6</v>
      </c>
      <c r="AX17" s="268">
        <v>3</v>
      </c>
      <c r="AY17" s="208">
        <v>66</v>
      </c>
      <c r="AZ17" s="271">
        <v>19.8</v>
      </c>
      <c r="BA17" s="279"/>
      <c r="BB17" s="280"/>
      <c r="BC17" s="75"/>
      <c r="BD17" s="279">
        <v>9</v>
      </c>
      <c r="BE17" s="280"/>
      <c r="BF17" s="279"/>
      <c r="BG17" s="280"/>
      <c r="BH17" s="279"/>
      <c r="BI17" s="280"/>
      <c r="BJ17" s="219" t="s">
        <v>70</v>
      </c>
      <c r="BK17" s="279"/>
      <c r="BL17" s="430"/>
      <c r="BM17" s="436">
        <v>15</v>
      </c>
      <c r="BN17" s="437">
        <v>15</v>
      </c>
      <c r="BO17" s="432">
        <f t="shared" si="13"/>
        <v>1587</v>
      </c>
      <c r="BP17" s="385">
        <f t="shared" si="14"/>
        <v>634.79999999999995</v>
      </c>
      <c r="BQ17" s="292">
        <f t="shared" si="8"/>
        <v>3059.6197200000001</v>
      </c>
      <c r="BR17" s="293">
        <f t="shared" si="9"/>
        <v>1082.53015</v>
      </c>
      <c r="BS17" s="286">
        <v>94.744428437199005</v>
      </c>
      <c r="BT17" s="193">
        <f t="shared" si="10"/>
        <v>-1977.0895700000001</v>
      </c>
      <c r="BU17" s="86"/>
      <c r="BV17" s="86"/>
      <c r="BW17" s="86"/>
      <c r="BX17" s="86"/>
      <c r="BY17" s="86"/>
      <c r="BZ17" s="86"/>
      <c r="CA17" s="86"/>
      <c r="CB17" s="86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</row>
    <row r="18" spans="1:1004">
      <c r="A18" s="175" t="s">
        <v>71</v>
      </c>
      <c r="B18" s="199">
        <v>61</v>
      </c>
      <c r="C18" s="200">
        <v>19.293030000000002</v>
      </c>
      <c r="D18" s="52">
        <f t="shared" si="0"/>
        <v>31.627918032786891</v>
      </c>
      <c r="E18" s="208">
        <v>4</v>
      </c>
      <c r="F18" s="200">
        <v>1.43144</v>
      </c>
      <c r="G18" s="229">
        <f t="shared" ref="G18:G23" si="16">F18/E18*100</f>
        <v>35.786000000000001</v>
      </c>
      <c r="H18" s="208">
        <v>19</v>
      </c>
      <c r="I18" s="200">
        <v>0.51385999999999998</v>
      </c>
      <c r="J18" s="229">
        <f t="shared" si="2"/>
        <v>2.7045263157894737</v>
      </c>
      <c r="K18" s="208">
        <v>286</v>
      </c>
      <c r="L18" s="200">
        <v>32.329270000000001</v>
      </c>
      <c r="M18" s="229">
        <f t="shared" si="3"/>
        <v>11.30394055944056</v>
      </c>
      <c r="N18" s="208">
        <v>5</v>
      </c>
      <c r="O18" s="200"/>
      <c r="P18" s="229">
        <f t="shared" si="4"/>
        <v>0</v>
      </c>
      <c r="Q18" s="229">
        <f t="shared" si="11"/>
        <v>32.329270000000001</v>
      </c>
      <c r="R18" s="219" t="s">
        <v>71</v>
      </c>
      <c r="S18" s="208">
        <v>68.8</v>
      </c>
      <c r="T18" s="200">
        <v>8.1356000000000002</v>
      </c>
      <c r="U18" s="230"/>
      <c r="V18" s="160" t="s">
        <v>71</v>
      </c>
      <c r="W18" s="208"/>
      <c r="X18" s="268"/>
      <c r="Y18" s="230"/>
      <c r="Z18" s="208">
        <v>238.00068999999999</v>
      </c>
      <c r="AA18" s="200">
        <v>90.898949999999999</v>
      </c>
      <c r="AB18" s="229">
        <f t="shared" si="5"/>
        <v>38.192725407644829</v>
      </c>
      <c r="AC18" s="224"/>
      <c r="AD18" s="236"/>
      <c r="AE18" s="242"/>
      <c r="AF18" s="200"/>
      <c r="AG18" s="355">
        <f t="shared" si="6"/>
        <v>681.80069000000003</v>
      </c>
      <c r="AH18" s="353">
        <f t="shared" si="7"/>
        <v>152.60214999999999</v>
      </c>
      <c r="AI18" s="246">
        <v>76.104077990160107</v>
      </c>
      <c r="AJ18" s="95">
        <v>-204.57490000000001</v>
      </c>
      <c r="AK18" s="154" t="s">
        <v>71</v>
      </c>
      <c r="AL18" s="219" t="s">
        <v>71</v>
      </c>
      <c r="AM18" s="255">
        <v>1756</v>
      </c>
      <c r="AN18" s="58">
        <v>706</v>
      </c>
      <c r="AO18" s="256">
        <f t="shared" si="12"/>
        <v>40.205011389521637</v>
      </c>
      <c r="AP18" s="59"/>
      <c r="AQ18" s="260"/>
      <c r="AR18" s="263">
        <v>20</v>
      </c>
      <c r="AS18" s="97"/>
      <c r="AT18" s="187">
        <f t="shared" si="15"/>
        <v>0</v>
      </c>
      <c r="AU18" s="266">
        <v>19</v>
      </c>
      <c r="AV18" s="267">
        <v>5</v>
      </c>
      <c r="AW18" s="208">
        <v>5</v>
      </c>
      <c r="AX18" s="268">
        <v>2.5</v>
      </c>
      <c r="AY18" s="208">
        <v>66</v>
      </c>
      <c r="AZ18" s="271">
        <v>19.8</v>
      </c>
      <c r="BA18" s="279"/>
      <c r="BB18" s="280"/>
      <c r="BC18" s="75"/>
      <c r="BD18" s="279"/>
      <c r="BE18" s="280"/>
      <c r="BF18" s="279"/>
      <c r="BG18" s="280"/>
      <c r="BH18" s="279"/>
      <c r="BI18" s="280"/>
      <c r="BJ18" s="219" t="s">
        <v>71</v>
      </c>
      <c r="BK18" s="279">
        <v>1357</v>
      </c>
      <c r="BL18" s="430"/>
      <c r="BM18" s="436">
        <v>25</v>
      </c>
      <c r="BN18" s="437">
        <v>25</v>
      </c>
      <c r="BO18" s="432">
        <f t="shared" si="13"/>
        <v>3248</v>
      </c>
      <c r="BP18" s="385">
        <f t="shared" si="14"/>
        <v>758.3</v>
      </c>
      <c r="BQ18" s="292">
        <f t="shared" si="8"/>
        <v>3929.80069</v>
      </c>
      <c r="BR18" s="293">
        <f t="shared" si="9"/>
        <v>910.90214999999989</v>
      </c>
      <c r="BS18" s="286">
        <v>93.041925670757706</v>
      </c>
      <c r="BT18" s="193">
        <f t="shared" si="10"/>
        <v>-3018.8985400000001</v>
      </c>
      <c r="BU18" s="86"/>
      <c r="BV18" s="86"/>
      <c r="BW18" s="86"/>
      <c r="BX18" s="86"/>
      <c r="BY18" s="86"/>
      <c r="BZ18" s="86"/>
      <c r="CA18" s="86"/>
      <c r="CB18" s="86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</row>
    <row r="19" spans="1:1004">
      <c r="A19" s="175" t="s">
        <v>72</v>
      </c>
      <c r="B19" s="199">
        <v>115</v>
      </c>
      <c r="C19" s="200">
        <v>63.659129999999998</v>
      </c>
      <c r="D19" s="52">
        <f t="shared" si="0"/>
        <v>55.355765217391308</v>
      </c>
      <c r="E19" s="208">
        <v>59</v>
      </c>
      <c r="F19" s="200">
        <v>16.752320000000001</v>
      </c>
      <c r="G19" s="229">
        <f t="shared" si="16"/>
        <v>28.393762711864408</v>
      </c>
      <c r="H19" s="208">
        <v>53.3</v>
      </c>
      <c r="I19" s="200">
        <v>1.45601</v>
      </c>
      <c r="J19" s="229">
        <f t="shared" si="2"/>
        <v>2.7317260787992499</v>
      </c>
      <c r="K19" s="199">
        <v>815</v>
      </c>
      <c r="L19" s="200">
        <v>39.894550000000002</v>
      </c>
      <c r="M19" s="229">
        <f t="shared" si="3"/>
        <v>4.8950368098159514</v>
      </c>
      <c r="N19" s="208">
        <v>1</v>
      </c>
      <c r="O19" s="200">
        <v>23.72898</v>
      </c>
      <c r="P19" s="229">
        <f t="shared" si="4"/>
        <v>2372.8980000000001</v>
      </c>
      <c r="Q19" s="229">
        <f t="shared" si="11"/>
        <v>63.623530000000002</v>
      </c>
      <c r="R19" s="219" t="s">
        <v>72</v>
      </c>
      <c r="S19" s="208"/>
      <c r="T19" s="200"/>
      <c r="U19" s="229"/>
      <c r="V19" s="160" t="s">
        <v>72</v>
      </c>
      <c r="W19" s="208"/>
      <c r="X19" s="268"/>
      <c r="Y19" s="229"/>
      <c r="Z19" s="208">
        <v>303.83067999999997</v>
      </c>
      <c r="AA19" s="200">
        <v>116.04123</v>
      </c>
      <c r="AB19" s="229">
        <f t="shared" si="5"/>
        <v>38.192729582147535</v>
      </c>
      <c r="AC19" s="224"/>
      <c r="AD19" s="236"/>
      <c r="AE19" s="242"/>
      <c r="AF19" s="200"/>
      <c r="AG19" s="355">
        <f t="shared" si="6"/>
        <v>1347.13068</v>
      </c>
      <c r="AH19" s="353">
        <f t="shared" si="7"/>
        <v>261.53222</v>
      </c>
      <c r="AI19" s="246">
        <v>63.634181550164101</v>
      </c>
      <c r="AJ19" s="57">
        <v>-535.82997</v>
      </c>
      <c r="AK19" s="154" t="s">
        <v>72</v>
      </c>
      <c r="AL19" s="219" t="s">
        <v>72</v>
      </c>
      <c r="AM19" s="255">
        <v>1246</v>
      </c>
      <c r="AN19" s="58">
        <v>492</v>
      </c>
      <c r="AO19" s="256">
        <f t="shared" si="12"/>
        <v>39.486356340288928</v>
      </c>
      <c r="AP19" s="59"/>
      <c r="AQ19" s="260"/>
      <c r="AR19" s="263"/>
      <c r="AS19" s="97"/>
      <c r="AT19" s="187"/>
      <c r="AU19" s="266">
        <v>19</v>
      </c>
      <c r="AV19" s="267">
        <v>5</v>
      </c>
      <c r="AW19" s="208">
        <v>6</v>
      </c>
      <c r="AX19" s="268">
        <v>3</v>
      </c>
      <c r="AY19" s="208">
        <v>66</v>
      </c>
      <c r="AZ19" s="271">
        <v>19.8</v>
      </c>
      <c r="BA19" s="279"/>
      <c r="BB19" s="280"/>
      <c r="BC19" s="75"/>
      <c r="BD19" s="279"/>
      <c r="BE19" s="280"/>
      <c r="BF19" s="279"/>
      <c r="BG19" s="280"/>
      <c r="BH19" s="279"/>
      <c r="BI19" s="280"/>
      <c r="BJ19" s="219" t="s">
        <v>72</v>
      </c>
      <c r="BK19" s="279"/>
      <c r="BL19" s="430"/>
      <c r="BM19" s="436">
        <v>21</v>
      </c>
      <c r="BN19" s="437">
        <v>21</v>
      </c>
      <c r="BO19" s="432">
        <f t="shared" si="13"/>
        <v>1358</v>
      </c>
      <c r="BP19" s="385">
        <f t="shared" si="14"/>
        <v>540.79999999999995</v>
      </c>
      <c r="BQ19" s="292">
        <f t="shared" si="8"/>
        <v>2705.1306800000002</v>
      </c>
      <c r="BR19" s="293">
        <f t="shared" si="9"/>
        <v>802.33222000000001</v>
      </c>
      <c r="BS19" s="286">
        <v>82.449895255513596</v>
      </c>
      <c r="BT19" s="193">
        <f t="shared" si="10"/>
        <v>-1902.7984600000002</v>
      </c>
      <c r="BU19" s="86"/>
      <c r="BV19" s="86"/>
      <c r="BW19" s="86"/>
      <c r="BX19" s="86"/>
      <c r="BY19" s="86"/>
      <c r="BZ19" s="86"/>
      <c r="CA19" s="86"/>
      <c r="CB19" s="86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  <c r="ALN19" s="147"/>
      <c r="ALO19" s="147"/>
      <c r="ALP19" s="147"/>
    </row>
    <row r="20" spans="1:1004">
      <c r="A20" s="175" t="s">
        <v>73</v>
      </c>
      <c r="B20" s="199">
        <v>171</v>
      </c>
      <c r="C20" s="200">
        <v>59.027239999999999</v>
      </c>
      <c r="D20" s="52">
        <f t="shared" si="0"/>
        <v>34.518853801169591</v>
      </c>
      <c r="E20" s="208">
        <v>20</v>
      </c>
      <c r="F20" s="200">
        <v>4.7234999999999996</v>
      </c>
      <c r="G20" s="229">
        <f t="shared" si="16"/>
        <v>23.617499999999996</v>
      </c>
      <c r="H20" s="208">
        <v>132</v>
      </c>
      <c r="I20" s="200">
        <v>14.890359999999999</v>
      </c>
      <c r="J20" s="229">
        <f t="shared" si="2"/>
        <v>11.280575757575757</v>
      </c>
      <c r="K20" s="208">
        <v>574</v>
      </c>
      <c r="L20" s="200">
        <v>135.26284999999999</v>
      </c>
      <c r="M20" s="229">
        <f t="shared" si="3"/>
        <v>23.56495644599303</v>
      </c>
      <c r="N20" s="208">
        <v>19</v>
      </c>
      <c r="O20" s="200">
        <v>-1.8580000000000001</v>
      </c>
      <c r="P20" s="229">
        <f t="shared" si="4"/>
        <v>-9.7789473684210542</v>
      </c>
      <c r="Q20" s="229">
        <f t="shared" si="11"/>
        <v>133.40484999999998</v>
      </c>
      <c r="R20" s="219" t="s">
        <v>73</v>
      </c>
      <c r="S20" s="208"/>
      <c r="T20" s="200"/>
      <c r="U20" s="230"/>
      <c r="V20" s="160" t="s">
        <v>73</v>
      </c>
      <c r="W20" s="208"/>
      <c r="X20" s="268"/>
      <c r="Y20" s="229"/>
      <c r="Z20" s="208">
        <v>1068.4712099999999</v>
      </c>
      <c r="AA20" s="200">
        <v>408.07819000000001</v>
      </c>
      <c r="AB20" s="229">
        <f t="shared" si="5"/>
        <v>38.192717424739975</v>
      </c>
      <c r="AC20" s="224"/>
      <c r="AD20" s="236"/>
      <c r="AE20" s="242"/>
      <c r="AF20" s="200"/>
      <c r="AG20" s="355">
        <f t="shared" si="6"/>
        <v>1984.4712099999999</v>
      </c>
      <c r="AH20" s="353">
        <f t="shared" si="7"/>
        <v>620.12414000000001</v>
      </c>
      <c r="AI20" s="246">
        <v>83.775152627712799</v>
      </c>
      <c r="AJ20" s="95">
        <v>-479.74732</v>
      </c>
      <c r="AK20" s="154" t="s">
        <v>73</v>
      </c>
      <c r="AL20" s="219" t="s">
        <v>73</v>
      </c>
      <c r="AM20" s="255">
        <v>3692</v>
      </c>
      <c r="AN20" s="58">
        <v>1565</v>
      </c>
      <c r="AO20" s="256">
        <f t="shared" si="12"/>
        <v>42.388949079089919</v>
      </c>
      <c r="AP20" s="59"/>
      <c r="AQ20" s="260"/>
      <c r="AR20" s="263">
        <v>51</v>
      </c>
      <c r="AS20" s="97"/>
      <c r="AT20" s="187">
        <f t="shared" si="15"/>
        <v>0</v>
      </c>
      <c r="AU20" s="266">
        <v>46</v>
      </c>
      <c r="AV20" s="267">
        <v>12</v>
      </c>
      <c r="AW20" s="208">
        <v>11.9</v>
      </c>
      <c r="AX20" s="268">
        <v>5.95</v>
      </c>
      <c r="AY20" s="208">
        <v>165.2</v>
      </c>
      <c r="AZ20" s="271">
        <v>49.56</v>
      </c>
      <c r="BA20" s="279"/>
      <c r="BB20" s="280"/>
      <c r="BC20" s="75"/>
      <c r="BD20" s="279"/>
      <c r="BE20" s="280"/>
      <c r="BF20" s="279"/>
      <c r="BG20" s="280"/>
      <c r="BH20" s="279"/>
      <c r="BI20" s="280"/>
      <c r="BJ20" s="219" t="s">
        <v>73</v>
      </c>
      <c r="BK20" s="279">
        <v>423</v>
      </c>
      <c r="BL20" s="430"/>
      <c r="BM20" s="436">
        <v>27</v>
      </c>
      <c r="BN20" s="437">
        <v>27</v>
      </c>
      <c r="BO20" s="432">
        <f t="shared" si="13"/>
        <v>4416.1000000000004</v>
      </c>
      <c r="BP20" s="385">
        <f t="shared" si="14"/>
        <v>1659.51</v>
      </c>
      <c r="BQ20" s="292">
        <f t="shared" si="8"/>
        <v>6400.5712100000001</v>
      </c>
      <c r="BR20" s="293">
        <f t="shared" si="9"/>
        <v>2279.6341400000001</v>
      </c>
      <c r="BS20" s="286">
        <v>93.205836201602906</v>
      </c>
      <c r="BT20" s="193">
        <f t="shared" si="10"/>
        <v>-4120.9370699999999</v>
      </c>
      <c r="BU20" s="86"/>
      <c r="BV20" s="86"/>
      <c r="BW20" s="86"/>
      <c r="BX20" s="86"/>
      <c r="BY20" s="86"/>
      <c r="BZ20" s="86"/>
      <c r="CA20" s="86"/>
      <c r="CB20" s="86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  <c r="ALN20" s="147"/>
      <c r="ALO20" s="147"/>
      <c r="ALP20" s="147"/>
    </row>
    <row r="21" spans="1:1004">
      <c r="A21" s="175" t="s">
        <v>74</v>
      </c>
      <c r="B21" s="199">
        <v>86</v>
      </c>
      <c r="C21" s="200">
        <v>39.512129999999999</v>
      </c>
      <c r="D21" s="52">
        <f t="shared" si="0"/>
        <v>45.944337209302326</v>
      </c>
      <c r="E21" s="208">
        <v>10.8</v>
      </c>
      <c r="F21" s="200">
        <v>140.935</v>
      </c>
      <c r="G21" s="229">
        <f t="shared" si="16"/>
        <v>1304.9537037037035</v>
      </c>
      <c r="H21" s="208">
        <v>50</v>
      </c>
      <c r="I21" s="200">
        <v>0.93200000000000005</v>
      </c>
      <c r="J21" s="229">
        <f t="shared" si="2"/>
        <v>1.8640000000000001</v>
      </c>
      <c r="K21" s="208">
        <v>208</v>
      </c>
      <c r="L21" s="200">
        <v>26.344860000000001</v>
      </c>
      <c r="M21" s="229">
        <f t="shared" si="3"/>
        <v>12.665798076923076</v>
      </c>
      <c r="N21" s="208">
        <v>70</v>
      </c>
      <c r="O21" s="200">
        <v>64.350999999999999</v>
      </c>
      <c r="P21" s="229">
        <f t="shared" si="4"/>
        <v>91.93</v>
      </c>
      <c r="Q21" s="229">
        <f t="shared" si="11"/>
        <v>90.695859999999996</v>
      </c>
      <c r="R21" s="219" t="s">
        <v>74</v>
      </c>
      <c r="S21" s="208"/>
      <c r="T21" s="200"/>
      <c r="U21" s="230"/>
      <c r="V21" s="160" t="s">
        <v>74</v>
      </c>
      <c r="W21" s="208">
        <v>1</v>
      </c>
      <c r="X21" s="268"/>
      <c r="Y21" s="229">
        <f>X21/W21*100</f>
        <v>0</v>
      </c>
      <c r="Z21" s="208">
        <v>187.36224000000001</v>
      </c>
      <c r="AA21" s="200">
        <v>71.558700000000002</v>
      </c>
      <c r="AB21" s="229">
        <f t="shared" si="5"/>
        <v>38.192700941235543</v>
      </c>
      <c r="AC21" s="224"/>
      <c r="AD21" s="236"/>
      <c r="AE21" s="242"/>
      <c r="AF21" s="200"/>
      <c r="AG21" s="355">
        <f t="shared" si="6"/>
        <v>613.16224</v>
      </c>
      <c r="AH21" s="353">
        <f t="shared" si="7"/>
        <v>343.63369</v>
      </c>
      <c r="AI21" s="246">
        <v>60.169679429457098</v>
      </c>
      <c r="AJ21" s="57">
        <v>-498.06142999999997</v>
      </c>
      <c r="AK21" s="154" t="s">
        <v>74</v>
      </c>
      <c r="AL21" s="219" t="s">
        <v>74</v>
      </c>
      <c r="AM21" s="255">
        <v>799</v>
      </c>
      <c r="AN21" s="58">
        <v>304</v>
      </c>
      <c r="AO21" s="256">
        <f t="shared" si="12"/>
        <v>38.047559449311642</v>
      </c>
      <c r="AP21" s="59"/>
      <c r="AQ21" s="260"/>
      <c r="AR21" s="263"/>
      <c r="AS21" s="97"/>
      <c r="AT21" s="187"/>
      <c r="AU21" s="266">
        <v>11</v>
      </c>
      <c r="AV21" s="267">
        <v>3</v>
      </c>
      <c r="AW21" s="208">
        <v>2.6</v>
      </c>
      <c r="AX21" s="268">
        <v>1.3</v>
      </c>
      <c r="AY21" s="208">
        <v>66</v>
      </c>
      <c r="AZ21" s="271">
        <v>19.8</v>
      </c>
      <c r="BA21" s="279"/>
      <c r="BB21" s="280"/>
      <c r="BC21" s="75"/>
      <c r="BD21" s="279"/>
      <c r="BE21" s="280"/>
      <c r="BF21" s="279"/>
      <c r="BG21" s="280"/>
      <c r="BH21" s="279"/>
      <c r="BI21" s="280"/>
      <c r="BJ21" s="219" t="s">
        <v>74</v>
      </c>
      <c r="BK21" s="279"/>
      <c r="BL21" s="430"/>
      <c r="BM21" s="436">
        <v>15</v>
      </c>
      <c r="BN21" s="437">
        <v>15</v>
      </c>
      <c r="BO21" s="432">
        <f t="shared" si="13"/>
        <v>893.6</v>
      </c>
      <c r="BP21" s="385">
        <f t="shared" si="14"/>
        <v>343.1</v>
      </c>
      <c r="BQ21" s="292">
        <f t="shared" si="8"/>
        <v>1506.76224</v>
      </c>
      <c r="BR21" s="293">
        <f t="shared" si="9"/>
        <v>686.73369000000002</v>
      </c>
      <c r="BS21" s="286">
        <v>77.929742315826701</v>
      </c>
      <c r="BT21" s="193">
        <f t="shared" si="10"/>
        <v>-820.02855</v>
      </c>
      <c r="BU21" s="86"/>
      <c r="BV21" s="86"/>
      <c r="BW21" s="86"/>
      <c r="BX21" s="86"/>
      <c r="BY21" s="86"/>
      <c r="BZ21" s="86"/>
      <c r="CA21" s="86"/>
      <c r="CB21" s="86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  <c r="ALN21" s="147"/>
      <c r="ALO21" s="147"/>
      <c r="ALP21" s="147"/>
    </row>
    <row r="22" spans="1:1004" ht="12" thickBot="1">
      <c r="A22" s="178" t="s">
        <v>75</v>
      </c>
      <c r="B22" s="201">
        <v>122</v>
      </c>
      <c r="C22" s="202">
        <v>36.899610000000003</v>
      </c>
      <c r="D22" s="391">
        <f t="shared" si="0"/>
        <v>30.245581967213113</v>
      </c>
      <c r="E22" s="210">
        <v>14</v>
      </c>
      <c r="F22" s="202">
        <v>21.773409999999998</v>
      </c>
      <c r="G22" s="356">
        <f t="shared" si="16"/>
        <v>155.52435714285713</v>
      </c>
      <c r="H22" s="210">
        <v>54</v>
      </c>
      <c r="I22" s="202">
        <v>5.9741200000000001</v>
      </c>
      <c r="J22" s="356">
        <f t="shared" si="2"/>
        <v>11.063185185185185</v>
      </c>
      <c r="K22" s="216">
        <v>281</v>
      </c>
      <c r="L22" s="348">
        <v>20.63964</v>
      </c>
      <c r="M22" s="356">
        <f t="shared" si="3"/>
        <v>7.3450676156583627</v>
      </c>
      <c r="N22" s="216">
        <v>1</v>
      </c>
      <c r="O22" s="348">
        <v>1.9640000000000001E-2</v>
      </c>
      <c r="P22" s="356">
        <f t="shared" si="4"/>
        <v>1.9640000000000002</v>
      </c>
      <c r="Q22" s="356">
        <f t="shared" si="11"/>
        <v>20.659279999999999</v>
      </c>
      <c r="R22" s="220" t="s">
        <v>75</v>
      </c>
      <c r="S22" s="216"/>
      <c r="T22" s="349"/>
      <c r="U22" s="392"/>
      <c r="V22" s="163" t="s">
        <v>75</v>
      </c>
      <c r="W22" s="232">
        <v>10</v>
      </c>
      <c r="X22" s="351"/>
      <c r="Y22" s="356">
        <f>X22/W22*100</f>
        <v>0</v>
      </c>
      <c r="Z22" s="232">
        <v>293.7029</v>
      </c>
      <c r="AA22" s="349">
        <v>112.17319999999999</v>
      </c>
      <c r="AB22" s="356">
        <f t="shared" si="5"/>
        <v>38.192745117600133</v>
      </c>
      <c r="AC22" s="237"/>
      <c r="AD22" s="238"/>
      <c r="AE22" s="393"/>
      <c r="AF22" s="348"/>
      <c r="AG22" s="394">
        <f t="shared" si="6"/>
        <v>775.7029</v>
      </c>
      <c r="AH22" s="347">
        <f t="shared" si="7"/>
        <v>197.47962000000001</v>
      </c>
      <c r="AI22" s="247">
        <v>99.611577062884507</v>
      </c>
      <c r="AJ22" s="95">
        <v>-5.2049799999999804</v>
      </c>
      <c r="AK22" s="395" t="s">
        <v>75</v>
      </c>
      <c r="AL22" s="220" t="s">
        <v>75</v>
      </c>
      <c r="AM22" s="257">
        <v>1843</v>
      </c>
      <c r="AN22" s="122">
        <v>734</v>
      </c>
      <c r="AO22" s="396">
        <f t="shared" si="12"/>
        <v>39.826370048833425</v>
      </c>
      <c r="AP22" s="397"/>
      <c r="AQ22" s="398"/>
      <c r="AR22" s="264">
        <v>16</v>
      </c>
      <c r="AS22" s="126"/>
      <c r="AT22" s="399">
        <f t="shared" si="15"/>
        <v>0</v>
      </c>
      <c r="AU22" s="400">
        <v>20</v>
      </c>
      <c r="AV22" s="401">
        <v>5</v>
      </c>
      <c r="AW22" s="210">
        <v>4.4000000000000004</v>
      </c>
      <c r="AX22" s="269">
        <v>2.2000000000000002</v>
      </c>
      <c r="AY22" s="210">
        <v>66</v>
      </c>
      <c r="AZ22" s="269">
        <v>19.8</v>
      </c>
      <c r="BA22" s="275"/>
      <c r="BB22" s="276"/>
      <c r="BC22" s="101"/>
      <c r="BD22" s="275"/>
      <c r="BE22" s="276"/>
      <c r="BF22" s="275"/>
      <c r="BG22" s="276"/>
      <c r="BH22" s="275"/>
      <c r="BI22" s="276"/>
      <c r="BJ22" s="220" t="s">
        <v>75</v>
      </c>
      <c r="BK22" s="275"/>
      <c r="BL22" s="431"/>
      <c r="BM22" s="441">
        <v>15</v>
      </c>
      <c r="BN22" s="442">
        <v>15</v>
      </c>
      <c r="BO22" s="432">
        <f t="shared" si="13"/>
        <v>1964.4</v>
      </c>
      <c r="BP22" s="385">
        <f t="shared" si="14"/>
        <v>776</v>
      </c>
      <c r="BQ22" s="402">
        <f t="shared" si="8"/>
        <v>2740.1028999999999</v>
      </c>
      <c r="BR22" s="403">
        <f t="shared" si="9"/>
        <v>973.47962000000007</v>
      </c>
      <c r="BS22" s="287">
        <v>99.851740763812899</v>
      </c>
      <c r="BT22" s="404">
        <f t="shared" si="10"/>
        <v>-1766.6232799999998</v>
      </c>
      <c r="BU22" s="86"/>
      <c r="BV22" s="86"/>
      <c r="BW22" s="86"/>
      <c r="BX22" s="86"/>
      <c r="BY22" s="86"/>
      <c r="BZ22" s="86"/>
      <c r="CA22" s="86"/>
      <c r="CB22" s="86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  <c r="ALN22" s="147"/>
      <c r="ALO22" s="147"/>
      <c r="ALP22" s="147"/>
    </row>
    <row r="23" spans="1:1004" ht="12" thickBot="1">
      <c r="A23" s="405" t="s">
        <v>16</v>
      </c>
      <c r="B23" s="406">
        <f>SUM(B9:B22)</f>
        <v>6679.7786900000001</v>
      </c>
      <c r="C23" s="407">
        <f>SUM(C9:C22)</f>
        <v>2459.0530399999998</v>
      </c>
      <c r="D23" s="408">
        <f t="shared" si="0"/>
        <v>36.813390893942923</v>
      </c>
      <c r="E23" s="409">
        <f>SUM(E9:E22)</f>
        <v>535.4</v>
      </c>
      <c r="F23" s="407">
        <f>SUM(F9:F22)</f>
        <v>721.69240999999988</v>
      </c>
      <c r="G23" s="410">
        <f t="shared" si="16"/>
        <v>134.79499626447515</v>
      </c>
      <c r="H23" s="411">
        <f>SUM(H9:H22)</f>
        <v>1172.2579000000001</v>
      </c>
      <c r="I23" s="407">
        <f>SUM(I9:I22)</f>
        <v>117.93718</v>
      </c>
      <c r="J23" s="410">
        <f t="shared" si="2"/>
        <v>10.060685451554646</v>
      </c>
      <c r="K23" s="409">
        <f>SUM(K9:K22)</f>
        <v>7108</v>
      </c>
      <c r="L23" s="407">
        <f>SUM(L9:L22)</f>
        <v>1454.0890599999998</v>
      </c>
      <c r="M23" s="410">
        <f t="shared" si="3"/>
        <v>20.457077377602698</v>
      </c>
      <c r="N23" s="409">
        <f>SUM(N9:N22)</f>
        <v>629</v>
      </c>
      <c r="O23" s="407">
        <f>SUM(O9:O22)</f>
        <v>651.29984999999988</v>
      </c>
      <c r="P23" s="410">
        <f t="shared" si="4"/>
        <v>103.54528616852143</v>
      </c>
      <c r="Q23" s="452">
        <f t="shared" si="11"/>
        <v>2105.3889099999997</v>
      </c>
      <c r="R23" s="360" t="s">
        <v>16</v>
      </c>
      <c r="S23" s="406">
        <f>SUM(S9:S22)</f>
        <v>259.23928000000001</v>
      </c>
      <c r="T23" s="407">
        <f>SUM(T9:T22)</f>
        <v>8.1356000000000002</v>
      </c>
      <c r="U23" s="410"/>
      <c r="V23" s="412">
        <f>SUM(V9:V22)</f>
        <v>0</v>
      </c>
      <c r="W23" s="409">
        <f>SUM(W9:W22)</f>
        <v>36.6</v>
      </c>
      <c r="X23" s="407">
        <f>SUM(X9:X22)</f>
        <v>25.53</v>
      </c>
      <c r="Y23" s="410">
        <f>X23/W23*100</f>
        <v>69.754098360655732</v>
      </c>
      <c r="Z23" s="406">
        <f>SUM(Z9:Z22)</f>
        <v>9295.0677100000012</v>
      </c>
      <c r="AA23" s="407">
        <f>SUM(AA9:AA22)</f>
        <v>3589.5409599999998</v>
      </c>
      <c r="AB23" s="410">
        <f t="shared" si="5"/>
        <v>38.617695663886664</v>
      </c>
      <c r="AC23" s="411">
        <f t="shared" ref="AC23:AI23" si="17">SUM(AC9:AC22)</f>
        <v>0</v>
      </c>
      <c r="AD23" s="413">
        <f t="shared" si="17"/>
        <v>1.8</v>
      </c>
      <c r="AE23" s="409">
        <f t="shared" si="17"/>
        <v>0</v>
      </c>
      <c r="AF23" s="414">
        <f t="shared" si="17"/>
        <v>0</v>
      </c>
      <c r="AG23" s="415">
        <f t="shared" si="17"/>
        <v>25715.343580000001</v>
      </c>
      <c r="AH23" s="416">
        <f t="shared" si="17"/>
        <v>9029.0781000000006</v>
      </c>
      <c r="AI23" s="417">
        <f t="shared" si="17"/>
        <v>1169.5443042815507</v>
      </c>
      <c r="AJ23" s="418">
        <v>-5.2049799999999804</v>
      </c>
      <c r="AK23" s="419">
        <f>SUM(AK9:AK22)</f>
        <v>0</v>
      </c>
      <c r="AL23" s="360" t="s">
        <v>16</v>
      </c>
      <c r="AM23" s="420">
        <f>SUM(AM9:AM22)</f>
        <v>33743</v>
      </c>
      <c r="AN23" s="421">
        <f>SUM(AN9:AN22)</f>
        <v>14060</v>
      </c>
      <c r="AO23" s="422">
        <v>100</v>
      </c>
      <c r="AP23" s="423">
        <f>SUM(AP9:AP22)</f>
        <v>0</v>
      </c>
      <c r="AQ23" s="419">
        <f>SUM(AQ9:AQ22)</f>
        <v>0</v>
      </c>
      <c r="AR23" s="411">
        <f>SUM(AR9:AR22)</f>
        <v>200</v>
      </c>
      <c r="AS23" s="424">
        <f>SUM(AS9:AS22)</f>
        <v>0</v>
      </c>
      <c r="AT23" s="425">
        <f t="shared" si="15"/>
        <v>0</v>
      </c>
      <c r="AU23" s="411">
        <f t="shared" ref="AU23:BB23" si="18">SUM(AU9:AU22)</f>
        <v>900</v>
      </c>
      <c r="AV23" s="414">
        <f t="shared" si="18"/>
        <v>365</v>
      </c>
      <c r="AW23" s="411">
        <f t="shared" si="18"/>
        <v>81.900000000000006</v>
      </c>
      <c r="AX23" s="414">
        <f t="shared" si="18"/>
        <v>40.950000000000003</v>
      </c>
      <c r="AY23" s="411">
        <f t="shared" si="18"/>
        <v>1386.8</v>
      </c>
      <c r="AZ23" s="414">
        <f t="shared" si="18"/>
        <v>416.04000000000008</v>
      </c>
      <c r="BA23" s="411">
        <f t="shared" si="18"/>
        <v>3276</v>
      </c>
      <c r="BB23" s="414">
        <f t="shared" si="18"/>
        <v>0</v>
      </c>
      <c r="BC23" s="426"/>
      <c r="BD23" s="411">
        <f t="shared" ref="BD23:BR23" si="19">SUM(BD9:BD22)</f>
        <v>27</v>
      </c>
      <c r="BE23" s="414">
        <f t="shared" si="19"/>
        <v>0</v>
      </c>
      <c r="BF23" s="411">
        <f t="shared" si="19"/>
        <v>268</v>
      </c>
      <c r="BG23" s="414">
        <f t="shared" si="19"/>
        <v>0</v>
      </c>
      <c r="BH23" s="411">
        <f t="shared" si="19"/>
        <v>1504</v>
      </c>
      <c r="BI23" s="414">
        <f t="shared" si="19"/>
        <v>0</v>
      </c>
      <c r="BJ23" s="360" t="s">
        <v>16</v>
      </c>
      <c r="BK23" s="411">
        <f t="shared" ref="BK23:BN23" si="20">SUM(BK9:BK22)</f>
        <v>2097</v>
      </c>
      <c r="BL23" s="434">
        <f t="shared" si="20"/>
        <v>0</v>
      </c>
      <c r="BM23" s="411">
        <f t="shared" si="20"/>
        <v>294</v>
      </c>
      <c r="BN23" s="428">
        <f t="shared" si="20"/>
        <v>294</v>
      </c>
      <c r="BO23" s="423">
        <f t="shared" si="19"/>
        <v>43777.7</v>
      </c>
      <c r="BP23" s="407">
        <f t="shared" si="19"/>
        <v>15175.989999999998</v>
      </c>
      <c r="BQ23" s="450">
        <f t="shared" si="19"/>
        <v>69493.043580000012</v>
      </c>
      <c r="BR23" s="451">
        <f t="shared" si="19"/>
        <v>24205.068099999997</v>
      </c>
      <c r="BS23" s="427">
        <v>99.851740763812899</v>
      </c>
      <c r="BT23" s="414">
        <f>SUM(BT9:BT22)</f>
        <v>-45287.975479999994</v>
      </c>
      <c r="BU23" s="86"/>
      <c r="BV23" s="86"/>
      <c r="BW23" s="86"/>
      <c r="BX23" s="86"/>
      <c r="BY23" s="86"/>
      <c r="BZ23" s="86"/>
      <c r="CA23" s="86"/>
      <c r="CB23" s="86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</row>
    <row r="24" spans="1:1004">
      <c r="AH24" s="164"/>
      <c r="BQ24" s="165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</row>
    <row r="25" spans="1:1004">
      <c r="D25" s="166"/>
      <c r="E25" s="166"/>
      <c r="F25" s="166"/>
      <c r="G25" s="166"/>
      <c r="AG25" s="164"/>
      <c r="AH25" s="165"/>
      <c r="BQ25" s="141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</row>
    <row r="26" spans="1:1004" ht="12.75">
      <c r="A26" s="1" t="s">
        <v>76</v>
      </c>
      <c r="C26" s="16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</row>
    <row r="27" spans="1:1004">
      <c r="B27" s="168"/>
      <c r="C27" s="168"/>
      <c r="E27" s="165"/>
      <c r="H27" s="168"/>
      <c r="I27" s="168"/>
      <c r="N27" s="168"/>
      <c r="O27" s="168"/>
      <c r="S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H27" s="168"/>
      <c r="AI27" s="168"/>
      <c r="AQ27" s="168"/>
      <c r="AR27" s="168"/>
      <c r="AS27" s="168"/>
      <c r="AT27" s="168"/>
      <c r="AU27" s="168"/>
      <c r="AV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K27" s="168"/>
      <c r="BL27" s="168"/>
      <c r="BM27" s="168"/>
      <c r="BN27" s="168"/>
      <c r="BO27" s="168"/>
      <c r="BP27" s="168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</row>
    <row r="28" spans="1:1004">
      <c r="C28" s="164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</row>
    <row r="29" spans="1:1004">
      <c r="C29" s="164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</row>
    <row r="30" spans="1:1004">
      <c r="C30" s="164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</row>
    <row r="31" spans="1:1004">
      <c r="C31" s="164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</row>
    <row r="32" spans="1:1004">
      <c r="C32" s="164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  <c r="ALN32" s="147"/>
      <c r="ALO32" s="147"/>
      <c r="ALP32" s="147"/>
    </row>
    <row r="33" spans="3:3" s="147" customFormat="1">
      <c r="C33" s="164"/>
    </row>
    <row r="34" spans="3:3" s="147" customFormat="1">
      <c r="C34" s="164"/>
    </row>
    <row r="35" spans="3:3" s="147" customFormat="1">
      <c r="C35" s="164"/>
    </row>
    <row r="36" spans="3:3" s="147" customFormat="1">
      <c r="C36" s="164"/>
    </row>
    <row r="37" spans="3:3" s="147" customFormat="1">
      <c r="C37" s="164"/>
    </row>
    <row r="38" spans="3:3" s="147" customFormat="1">
      <c r="C38" s="164"/>
    </row>
    <row r="39" spans="3:3" s="147" customFormat="1">
      <c r="C39" s="164"/>
    </row>
    <row r="40" spans="3:3" s="147" customFormat="1">
      <c r="C40" s="164"/>
    </row>
    <row r="41" spans="3:3" s="147" customFormat="1">
      <c r="C41" s="164"/>
    </row>
    <row r="42" spans="3:3" s="147" customFormat="1">
      <c r="C42" s="164"/>
    </row>
    <row r="43" spans="3:3" s="147" customFormat="1">
      <c r="C43" s="169"/>
    </row>
  </sheetData>
  <mergeCells count="33">
    <mergeCell ref="BF6:BG7"/>
    <mergeCell ref="AU6:AV7"/>
    <mergeCell ref="BM6:BN7"/>
    <mergeCell ref="BK6:BL7"/>
    <mergeCell ref="BO6:BP7"/>
    <mergeCell ref="BA6:BB7"/>
    <mergeCell ref="BD6:BE7"/>
    <mergeCell ref="B7:C7"/>
    <mergeCell ref="E7:F7"/>
    <mergeCell ref="H7:I7"/>
    <mergeCell ref="K7:L7"/>
    <mergeCell ref="N7:O7"/>
    <mergeCell ref="S7:T7"/>
    <mergeCell ref="Z7:AA7"/>
    <mergeCell ref="AC7:AD7"/>
    <mergeCell ref="AW6:AX7"/>
    <mergeCell ref="AY6:AZ7"/>
    <mergeCell ref="A4:BS4"/>
    <mergeCell ref="B6:C6"/>
    <mergeCell ref="E6:F6"/>
    <mergeCell ref="H6:I6"/>
    <mergeCell ref="K6:L6"/>
    <mergeCell ref="N6:O6"/>
    <mergeCell ref="S6:T6"/>
    <mergeCell ref="W6:X7"/>
    <mergeCell ref="Z6:AA6"/>
    <mergeCell ref="AC6:AD6"/>
    <mergeCell ref="BH6:BI7"/>
    <mergeCell ref="AE6:AF7"/>
    <mergeCell ref="AK6:AK7"/>
    <mergeCell ref="AM6:AO7"/>
    <mergeCell ref="AP6:AQ7"/>
    <mergeCell ref="AR6:AT7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</sheetPr>
  <dimension ref="A1:ALP43"/>
  <sheetViews>
    <sheetView workbookViewId="0">
      <selection sqref="A1:XFD1048576"/>
    </sheetView>
  </sheetViews>
  <sheetFormatPr defaultRowHeight="11.25"/>
  <cols>
    <col min="1" max="1" width="17.125" style="146" customWidth="1"/>
    <col min="2" max="2" width="8.75" style="146" customWidth="1"/>
    <col min="3" max="3" width="8.5" style="146" customWidth="1"/>
    <col min="4" max="4" width="5.375" style="146" customWidth="1"/>
    <col min="5" max="5" width="6.125" style="146" customWidth="1"/>
    <col min="6" max="6" width="7.875" style="146" customWidth="1"/>
    <col min="7" max="7" width="5.75" style="146" customWidth="1"/>
    <col min="8" max="8" width="6.625" style="146" customWidth="1"/>
    <col min="9" max="9" width="8.625" style="146" customWidth="1"/>
    <col min="10" max="10" width="5.375" style="146" customWidth="1"/>
    <col min="11" max="11" width="7.125" style="146" customWidth="1"/>
    <col min="12" max="12" width="8.375" style="146" customWidth="1"/>
    <col min="13" max="13" width="4.5" style="146" customWidth="1"/>
    <col min="14" max="14" width="5.875" style="146" customWidth="1"/>
    <col min="15" max="15" width="7.625" style="146" customWidth="1"/>
    <col min="16" max="16" width="5.625" style="146" customWidth="1"/>
    <col min="17" max="17" width="10.375" style="146" customWidth="1"/>
    <col min="18" max="18" width="17.5" style="146" customWidth="1"/>
    <col min="19" max="19" width="9.125" style="146" customWidth="1"/>
    <col min="20" max="20" width="7.5" style="146" customWidth="1"/>
    <col min="21" max="21" width="4.875" style="146" customWidth="1"/>
    <col min="22" max="22" width="18.875" style="146" hidden="1" customWidth="1"/>
    <col min="23" max="23" width="5.625" style="146" customWidth="1"/>
    <col min="24" max="24" width="7.5" style="146" customWidth="1"/>
    <col min="25" max="25" width="6.375" style="146" customWidth="1"/>
    <col min="26" max="26" width="8.125" style="146" customWidth="1"/>
    <col min="27" max="27" width="7.75" style="146" customWidth="1"/>
    <col min="28" max="29" width="4.75" style="146" customWidth="1"/>
    <col min="30" max="30" width="5.875" style="146" customWidth="1"/>
    <col min="31" max="31" width="4.75" style="146" customWidth="1"/>
    <col min="32" max="32" width="5.5" style="146" customWidth="1"/>
    <col min="33" max="33" width="10.625" style="146" customWidth="1"/>
    <col min="34" max="34" width="10" style="146" customWidth="1"/>
    <col min="35" max="35" width="6.625" style="146" customWidth="1"/>
    <col min="36" max="36" width="7" style="146" customWidth="1"/>
    <col min="37" max="37" width="21.125" style="146" hidden="1" customWidth="1"/>
    <col min="38" max="38" width="15.75" style="146" customWidth="1"/>
    <col min="39" max="39" width="7.75" style="146" customWidth="1"/>
    <col min="40" max="40" width="5.75" style="146" customWidth="1"/>
    <col min="41" max="41" width="4.75" style="146" customWidth="1"/>
    <col min="42" max="42" width="4.625" style="146" hidden="1" customWidth="1"/>
    <col min="43" max="43" width="4.375" style="146" hidden="1" customWidth="1"/>
    <col min="44" max="46" width="6.125" style="146" customWidth="1"/>
    <col min="47" max="47" width="5.75" style="146" customWidth="1"/>
    <col min="48" max="50" width="5.125" style="146" customWidth="1"/>
    <col min="51" max="51" width="6.125" style="146" customWidth="1"/>
    <col min="52" max="52" width="6.625" style="146" customWidth="1"/>
    <col min="53" max="53" width="5.625" style="146" customWidth="1"/>
    <col min="54" max="54" width="4.75" style="146" customWidth="1"/>
    <col min="55" max="55" width="6" style="146" hidden="1" customWidth="1"/>
    <col min="56" max="56" width="5.625" style="146" customWidth="1"/>
    <col min="57" max="57" width="3.5" style="146" customWidth="1"/>
    <col min="58" max="58" width="5.625" style="146" customWidth="1"/>
    <col min="59" max="59" width="4.75" style="146" customWidth="1"/>
    <col min="60" max="60" width="5.625" style="146" customWidth="1"/>
    <col min="61" max="61" width="6.375" style="146" customWidth="1"/>
    <col min="62" max="62" width="18.75" style="146" customWidth="1"/>
    <col min="63" max="63" width="5.625" style="146" customWidth="1"/>
    <col min="64" max="66" width="6.375" style="146" customWidth="1"/>
    <col min="67" max="67" width="9.25" style="146" customWidth="1"/>
    <col min="68" max="68" width="8.875" style="146" customWidth="1"/>
    <col min="69" max="69" width="12" style="146" customWidth="1"/>
    <col min="70" max="70" width="11.875" style="146" customWidth="1"/>
    <col min="71" max="71" width="5.875" style="146" customWidth="1"/>
    <col min="72" max="72" width="8.75" style="146" customWidth="1"/>
    <col min="73" max="83" width="12.125" style="146" customWidth="1"/>
    <col min="84" max="84" width="12.5" style="146" customWidth="1"/>
    <col min="85" max="1004" width="8.5" style="146" customWidth="1"/>
    <col min="1005" max="1005" width="9" style="147" customWidth="1"/>
    <col min="1006" max="16384" width="9" style="147"/>
  </cols>
  <sheetData>
    <row r="1" spans="1:1004"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  <c r="PF1" s="147"/>
      <c r="PG1" s="147"/>
      <c r="PH1" s="147"/>
      <c r="PI1" s="147"/>
      <c r="PJ1" s="147"/>
      <c r="PK1" s="147"/>
      <c r="PL1" s="147"/>
      <c r="PM1" s="147"/>
      <c r="PN1" s="147"/>
      <c r="PO1" s="147"/>
      <c r="PP1" s="147"/>
      <c r="PQ1" s="147"/>
      <c r="PR1" s="147"/>
      <c r="PS1" s="147"/>
      <c r="PT1" s="147"/>
      <c r="PU1" s="147"/>
      <c r="PV1" s="147"/>
      <c r="PW1" s="147"/>
      <c r="PX1" s="147"/>
      <c r="PY1" s="147"/>
      <c r="PZ1" s="147"/>
      <c r="QA1" s="147"/>
      <c r="QB1" s="147"/>
      <c r="QC1" s="147"/>
      <c r="QD1" s="147"/>
      <c r="QE1" s="147"/>
      <c r="QF1" s="147"/>
      <c r="QG1" s="147"/>
      <c r="QH1" s="147"/>
      <c r="QI1" s="147"/>
      <c r="QJ1" s="147"/>
      <c r="QK1" s="147"/>
      <c r="QL1" s="147"/>
      <c r="QM1" s="147"/>
      <c r="QN1" s="147"/>
      <c r="QO1" s="147"/>
      <c r="QP1" s="147"/>
      <c r="QQ1" s="147"/>
      <c r="QR1" s="147"/>
      <c r="QS1" s="147"/>
      <c r="QT1" s="147"/>
      <c r="QU1" s="147"/>
      <c r="QV1" s="147"/>
      <c r="QW1" s="147"/>
      <c r="QX1" s="147"/>
      <c r="QY1" s="147"/>
      <c r="QZ1" s="147"/>
      <c r="RA1" s="147"/>
      <c r="RB1" s="147"/>
      <c r="RC1" s="147"/>
      <c r="RD1" s="147"/>
      <c r="RE1" s="147"/>
      <c r="RF1" s="147"/>
      <c r="RG1" s="147"/>
      <c r="RH1" s="147"/>
      <c r="RI1" s="147"/>
      <c r="RJ1" s="147"/>
      <c r="RK1" s="147"/>
      <c r="RL1" s="147"/>
      <c r="RM1" s="147"/>
      <c r="RN1" s="147"/>
      <c r="RO1" s="147"/>
      <c r="RP1" s="147"/>
      <c r="RQ1" s="147"/>
      <c r="RR1" s="147"/>
      <c r="RS1" s="147"/>
      <c r="RT1" s="147"/>
      <c r="RU1" s="147"/>
      <c r="RV1" s="147"/>
      <c r="RW1" s="147"/>
      <c r="RX1" s="147"/>
      <c r="RY1" s="147"/>
      <c r="RZ1" s="147"/>
      <c r="SA1" s="147"/>
      <c r="SB1" s="147"/>
      <c r="SC1" s="147"/>
      <c r="SD1" s="147"/>
      <c r="SE1" s="147"/>
      <c r="SF1" s="147"/>
      <c r="SG1" s="147"/>
      <c r="SH1" s="147"/>
      <c r="SI1" s="147"/>
      <c r="SJ1" s="147"/>
      <c r="SK1" s="147"/>
      <c r="SL1" s="147"/>
      <c r="SM1" s="147"/>
      <c r="SN1" s="147"/>
      <c r="SO1" s="147"/>
      <c r="SP1" s="147"/>
      <c r="SQ1" s="147"/>
      <c r="SR1" s="147"/>
      <c r="SS1" s="147"/>
      <c r="ST1" s="147"/>
      <c r="SU1" s="147"/>
      <c r="SV1" s="147"/>
      <c r="SW1" s="147"/>
      <c r="SX1" s="147"/>
      <c r="SY1" s="147"/>
      <c r="SZ1" s="147"/>
      <c r="TA1" s="147"/>
      <c r="TB1" s="147"/>
      <c r="TC1" s="147"/>
      <c r="TD1" s="147"/>
      <c r="TE1" s="147"/>
      <c r="TF1" s="147"/>
      <c r="TG1" s="147"/>
      <c r="TH1" s="147"/>
      <c r="TI1" s="147"/>
      <c r="TJ1" s="147"/>
      <c r="TK1" s="147"/>
      <c r="TL1" s="147"/>
      <c r="TM1" s="147"/>
      <c r="TN1" s="147"/>
      <c r="TO1" s="147"/>
      <c r="TP1" s="147"/>
      <c r="TQ1" s="147"/>
      <c r="TR1" s="147"/>
      <c r="TS1" s="147"/>
      <c r="TT1" s="147"/>
      <c r="TU1" s="147"/>
      <c r="TV1" s="147"/>
      <c r="TW1" s="147"/>
      <c r="TX1" s="147"/>
      <c r="TY1" s="147"/>
      <c r="TZ1" s="147"/>
      <c r="UA1" s="147"/>
      <c r="UB1" s="147"/>
      <c r="UC1" s="147"/>
      <c r="UD1" s="147"/>
      <c r="UE1" s="147"/>
      <c r="UF1" s="147"/>
      <c r="UG1" s="147"/>
      <c r="UH1" s="147"/>
      <c r="UI1" s="147"/>
      <c r="UJ1" s="147"/>
      <c r="UK1" s="147"/>
      <c r="UL1" s="147"/>
      <c r="UM1" s="147"/>
      <c r="UN1" s="147"/>
      <c r="UO1" s="147"/>
      <c r="UP1" s="147"/>
      <c r="UQ1" s="147"/>
      <c r="UR1" s="147"/>
      <c r="US1" s="147"/>
      <c r="UT1" s="147"/>
      <c r="UU1" s="147"/>
      <c r="UV1" s="147"/>
      <c r="UW1" s="147"/>
      <c r="UX1" s="147"/>
      <c r="UY1" s="147"/>
      <c r="UZ1" s="147"/>
      <c r="VA1" s="147"/>
      <c r="VB1" s="147"/>
      <c r="VC1" s="147"/>
      <c r="VD1" s="147"/>
      <c r="VE1" s="147"/>
      <c r="VF1" s="147"/>
      <c r="VG1" s="147"/>
      <c r="VH1" s="147"/>
      <c r="VI1" s="147"/>
      <c r="VJ1" s="147"/>
      <c r="VK1" s="147"/>
      <c r="VL1" s="147"/>
      <c r="VM1" s="147"/>
      <c r="VN1" s="147"/>
      <c r="VO1" s="147"/>
      <c r="VP1" s="147"/>
      <c r="VQ1" s="147"/>
      <c r="VR1" s="147"/>
      <c r="VS1" s="147"/>
      <c r="VT1" s="147"/>
      <c r="VU1" s="147"/>
      <c r="VV1" s="147"/>
      <c r="VW1" s="147"/>
      <c r="VX1" s="147"/>
      <c r="VY1" s="147"/>
      <c r="VZ1" s="147"/>
      <c r="WA1" s="147"/>
      <c r="WB1" s="147"/>
      <c r="WC1" s="147"/>
      <c r="WD1" s="147"/>
      <c r="WE1" s="147"/>
      <c r="WF1" s="147"/>
      <c r="WG1" s="147"/>
      <c r="WH1" s="147"/>
      <c r="WI1" s="147"/>
      <c r="WJ1" s="147"/>
      <c r="WK1" s="147"/>
      <c r="WL1" s="147"/>
      <c r="WM1" s="147"/>
      <c r="WN1" s="147"/>
      <c r="WO1" s="147"/>
      <c r="WP1" s="147"/>
      <c r="WQ1" s="147"/>
      <c r="WR1" s="147"/>
      <c r="WS1" s="147"/>
      <c r="WT1" s="147"/>
      <c r="WU1" s="147"/>
      <c r="WV1" s="147"/>
      <c r="WW1" s="147"/>
      <c r="WX1" s="147"/>
      <c r="WY1" s="147"/>
      <c r="WZ1" s="147"/>
      <c r="XA1" s="147"/>
      <c r="XB1" s="147"/>
      <c r="XC1" s="147"/>
      <c r="XD1" s="147"/>
      <c r="XE1" s="147"/>
      <c r="XF1" s="147"/>
      <c r="XG1" s="147"/>
      <c r="XH1" s="147"/>
      <c r="XI1" s="147"/>
      <c r="XJ1" s="147"/>
      <c r="XK1" s="147"/>
      <c r="XL1" s="147"/>
      <c r="XM1" s="147"/>
      <c r="XN1" s="147"/>
      <c r="XO1" s="147"/>
      <c r="XP1" s="147"/>
      <c r="XQ1" s="147"/>
      <c r="XR1" s="147"/>
      <c r="XS1" s="147"/>
      <c r="XT1" s="147"/>
      <c r="XU1" s="147"/>
      <c r="XV1" s="147"/>
      <c r="XW1" s="147"/>
      <c r="XX1" s="147"/>
      <c r="XY1" s="147"/>
      <c r="XZ1" s="147"/>
      <c r="YA1" s="147"/>
      <c r="YB1" s="147"/>
      <c r="YC1" s="147"/>
      <c r="YD1" s="147"/>
      <c r="YE1" s="147"/>
      <c r="YF1" s="147"/>
      <c r="YG1" s="147"/>
      <c r="YH1" s="147"/>
      <c r="YI1" s="147"/>
      <c r="YJ1" s="147"/>
      <c r="YK1" s="147"/>
      <c r="YL1" s="147"/>
      <c r="YM1" s="147"/>
      <c r="YN1" s="147"/>
      <c r="YO1" s="147"/>
      <c r="YP1" s="147"/>
      <c r="YQ1" s="147"/>
      <c r="YR1" s="147"/>
      <c r="YS1" s="147"/>
      <c r="YT1" s="147"/>
      <c r="YU1" s="147"/>
      <c r="YV1" s="147"/>
      <c r="YW1" s="147"/>
      <c r="YX1" s="147"/>
      <c r="YY1" s="147"/>
      <c r="YZ1" s="147"/>
      <c r="ZA1" s="147"/>
      <c r="ZB1" s="147"/>
      <c r="ZC1" s="147"/>
      <c r="ZD1" s="147"/>
      <c r="ZE1" s="147"/>
      <c r="ZF1" s="147"/>
      <c r="ZG1" s="147"/>
      <c r="ZH1" s="147"/>
      <c r="ZI1" s="147"/>
      <c r="ZJ1" s="147"/>
      <c r="ZK1" s="147"/>
      <c r="ZL1" s="147"/>
      <c r="ZM1" s="147"/>
      <c r="ZN1" s="147"/>
      <c r="ZO1" s="147"/>
      <c r="ZP1" s="147"/>
      <c r="ZQ1" s="147"/>
      <c r="ZR1" s="147"/>
      <c r="ZS1" s="147"/>
      <c r="ZT1" s="147"/>
      <c r="ZU1" s="147"/>
      <c r="ZV1" s="147"/>
      <c r="ZW1" s="147"/>
      <c r="ZX1" s="147"/>
      <c r="ZY1" s="147"/>
      <c r="ZZ1" s="147"/>
      <c r="AAA1" s="147"/>
      <c r="AAB1" s="147"/>
      <c r="AAC1" s="147"/>
      <c r="AAD1" s="147"/>
      <c r="AAE1" s="147"/>
      <c r="AAF1" s="147"/>
      <c r="AAG1" s="147"/>
      <c r="AAH1" s="147"/>
      <c r="AAI1" s="147"/>
      <c r="AAJ1" s="147"/>
      <c r="AAK1" s="147"/>
      <c r="AAL1" s="147"/>
      <c r="AAM1" s="147"/>
      <c r="AAN1" s="147"/>
      <c r="AAO1" s="147"/>
      <c r="AAP1" s="147"/>
      <c r="AAQ1" s="147"/>
      <c r="AAR1" s="147"/>
      <c r="AAS1" s="147"/>
      <c r="AAT1" s="147"/>
      <c r="AAU1" s="147"/>
      <c r="AAV1" s="147"/>
      <c r="AAW1" s="147"/>
      <c r="AAX1" s="147"/>
      <c r="AAY1" s="147"/>
      <c r="AAZ1" s="147"/>
      <c r="ABA1" s="147"/>
      <c r="ABB1" s="147"/>
      <c r="ABC1" s="147"/>
      <c r="ABD1" s="147"/>
      <c r="ABE1" s="147"/>
      <c r="ABF1" s="147"/>
      <c r="ABG1" s="147"/>
      <c r="ABH1" s="147"/>
      <c r="ABI1" s="147"/>
      <c r="ABJ1" s="147"/>
      <c r="ABK1" s="147"/>
      <c r="ABL1" s="147"/>
      <c r="ABM1" s="147"/>
      <c r="ABN1" s="147"/>
      <c r="ABO1" s="147"/>
      <c r="ABP1" s="147"/>
      <c r="ABQ1" s="147"/>
      <c r="ABR1" s="147"/>
      <c r="ABS1" s="147"/>
      <c r="ABT1" s="147"/>
      <c r="ABU1" s="147"/>
      <c r="ABV1" s="147"/>
      <c r="ABW1" s="147"/>
      <c r="ABX1" s="147"/>
      <c r="ABY1" s="147"/>
      <c r="ABZ1" s="147"/>
      <c r="ACA1" s="147"/>
      <c r="ACB1" s="147"/>
      <c r="ACC1" s="147"/>
      <c r="ACD1" s="147"/>
      <c r="ACE1" s="147"/>
      <c r="ACF1" s="147"/>
      <c r="ACG1" s="147"/>
      <c r="ACH1" s="147"/>
      <c r="ACI1" s="147"/>
      <c r="ACJ1" s="147"/>
      <c r="ACK1" s="147"/>
      <c r="ACL1" s="147"/>
      <c r="ACM1" s="147"/>
      <c r="ACN1" s="147"/>
      <c r="ACO1" s="147"/>
      <c r="ACP1" s="147"/>
      <c r="ACQ1" s="147"/>
      <c r="ACR1" s="147"/>
      <c r="ACS1" s="147"/>
      <c r="ACT1" s="147"/>
      <c r="ACU1" s="147"/>
      <c r="ACV1" s="147"/>
      <c r="ACW1" s="147"/>
      <c r="ACX1" s="147"/>
      <c r="ACY1" s="147"/>
      <c r="ACZ1" s="147"/>
      <c r="ADA1" s="147"/>
      <c r="ADB1" s="147"/>
      <c r="ADC1" s="147"/>
      <c r="ADD1" s="147"/>
      <c r="ADE1" s="147"/>
      <c r="ADF1" s="147"/>
      <c r="ADG1" s="147"/>
      <c r="ADH1" s="147"/>
      <c r="ADI1" s="147"/>
      <c r="ADJ1" s="147"/>
      <c r="ADK1" s="147"/>
      <c r="ADL1" s="147"/>
      <c r="ADM1" s="147"/>
      <c r="ADN1" s="147"/>
      <c r="ADO1" s="147"/>
      <c r="ADP1" s="147"/>
      <c r="ADQ1" s="147"/>
      <c r="ADR1" s="147"/>
      <c r="ADS1" s="147"/>
      <c r="ADT1" s="147"/>
      <c r="ADU1" s="147"/>
      <c r="ADV1" s="147"/>
      <c r="ADW1" s="147"/>
      <c r="ADX1" s="147"/>
      <c r="ADY1" s="147"/>
      <c r="ADZ1" s="147"/>
      <c r="AEA1" s="147"/>
      <c r="AEB1" s="147"/>
      <c r="AEC1" s="147"/>
      <c r="AED1" s="147"/>
      <c r="AEE1" s="147"/>
      <c r="AEF1" s="147"/>
      <c r="AEG1" s="147"/>
      <c r="AEH1" s="147"/>
      <c r="AEI1" s="147"/>
      <c r="AEJ1" s="147"/>
      <c r="AEK1" s="147"/>
      <c r="AEL1" s="147"/>
      <c r="AEM1" s="147"/>
      <c r="AEN1" s="147"/>
      <c r="AEO1" s="147"/>
      <c r="AEP1" s="147"/>
      <c r="AEQ1" s="147"/>
      <c r="AER1" s="147"/>
      <c r="AES1" s="147"/>
      <c r="AET1" s="147"/>
      <c r="AEU1" s="147"/>
      <c r="AEV1" s="147"/>
      <c r="AEW1" s="147"/>
      <c r="AEX1" s="147"/>
      <c r="AEY1" s="147"/>
      <c r="AEZ1" s="147"/>
      <c r="AFA1" s="147"/>
      <c r="AFB1" s="147"/>
      <c r="AFC1" s="147"/>
      <c r="AFD1" s="147"/>
      <c r="AFE1" s="147"/>
      <c r="AFF1" s="147"/>
      <c r="AFG1" s="147"/>
      <c r="AFH1" s="147"/>
      <c r="AFI1" s="147"/>
      <c r="AFJ1" s="147"/>
      <c r="AFK1" s="147"/>
      <c r="AFL1" s="147"/>
      <c r="AFM1" s="147"/>
      <c r="AFN1" s="147"/>
      <c r="AFO1" s="147"/>
      <c r="AFP1" s="147"/>
      <c r="AFQ1" s="147"/>
      <c r="AFR1" s="147"/>
      <c r="AFS1" s="147"/>
      <c r="AFT1" s="147"/>
      <c r="AFU1" s="147"/>
      <c r="AFV1" s="147"/>
      <c r="AFW1" s="147"/>
      <c r="AFX1" s="147"/>
      <c r="AFY1" s="147"/>
      <c r="AFZ1" s="147"/>
      <c r="AGA1" s="147"/>
      <c r="AGB1" s="147"/>
      <c r="AGC1" s="147"/>
      <c r="AGD1" s="147"/>
      <c r="AGE1" s="147"/>
      <c r="AGF1" s="147"/>
      <c r="AGG1" s="147"/>
      <c r="AGH1" s="147"/>
      <c r="AGI1" s="147"/>
      <c r="AGJ1" s="147"/>
      <c r="AGK1" s="147"/>
      <c r="AGL1" s="147"/>
      <c r="AGM1" s="147"/>
      <c r="AGN1" s="147"/>
      <c r="AGO1" s="147"/>
      <c r="AGP1" s="147"/>
      <c r="AGQ1" s="147"/>
      <c r="AGR1" s="147"/>
      <c r="AGS1" s="147"/>
      <c r="AGT1" s="147"/>
      <c r="AGU1" s="147"/>
      <c r="AGV1" s="147"/>
      <c r="AGW1" s="147"/>
      <c r="AGX1" s="147"/>
      <c r="AGY1" s="147"/>
      <c r="AGZ1" s="147"/>
      <c r="AHA1" s="147"/>
      <c r="AHB1" s="147"/>
      <c r="AHC1" s="147"/>
      <c r="AHD1" s="147"/>
      <c r="AHE1" s="147"/>
      <c r="AHF1" s="147"/>
      <c r="AHG1" s="147"/>
      <c r="AHH1" s="147"/>
      <c r="AHI1" s="147"/>
      <c r="AHJ1" s="147"/>
      <c r="AHK1" s="147"/>
      <c r="AHL1" s="147"/>
      <c r="AHM1" s="147"/>
      <c r="AHN1" s="147"/>
      <c r="AHO1" s="147"/>
      <c r="AHP1" s="147"/>
      <c r="AHQ1" s="147"/>
      <c r="AHR1" s="147"/>
      <c r="AHS1" s="147"/>
      <c r="AHT1" s="147"/>
      <c r="AHU1" s="147"/>
      <c r="AHV1" s="147"/>
      <c r="AHW1" s="147"/>
      <c r="AHX1" s="147"/>
      <c r="AHY1" s="147"/>
      <c r="AHZ1" s="147"/>
      <c r="AIA1" s="147"/>
      <c r="AIB1" s="147"/>
      <c r="AIC1" s="147"/>
      <c r="AID1" s="147"/>
      <c r="AIE1" s="147"/>
      <c r="AIF1" s="147"/>
      <c r="AIG1" s="147"/>
      <c r="AIH1" s="147"/>
      <c r="AII1" s="147"/>
      <c r="AIJ1" s="147"/>
      <c r="AIK1" s="147"/>
      <c r="AIL1" s="147"/>
      <c r="AIM1" s="147"/>
      <c r="AIN1" s="147"/>
      <c r="AIO1" s="147"/>
      <c r="AIP1" s="147"/>
      <c r="AIQ1" s="147"/>
      <c r="AIR1" s="147"/>
      <c r="AIS1" s="147"/>
      <c r="AIT1" s="147"/>
      <c r="AIU1" s="147"/>
      <c r="AIV1" s="147"/>
      <c r="AIW1" s="147"/>
      <c r="AIX1" s="147"/>
      <c r="AIY1" s="147"/>
      <c r="AIZ1" s="147"/>
      <c r="AJA1" s="147"/>
      <c r="AJB1" s="147"/>
      <c r="AJC1" s="147"/>
      <c r="AJD1" s="147"/>
      <c r="AJE1" s="147"/>
      <c r="AJF1" s="147"/>
      <c r="AJG1" s="147"/>
      <c r="AJH1" s="147"/>
      <c r="AJI1" s="147"/>
      <c r="AJJ1" s="147"/>
      <c r="AJK1" s="147"/>
      <c r="AJL1" s="147"/>
      <c r="AJM1" s="147"/>
      <c r="AJN1" s="147"/>
      <c r="AJO1" s="147"/>
      <c r="AJP1" s="147"/>
      <c r="AJQ1" s="147"/>
      <c r="AJR1" s="147"/>
      <c r="AJS1" s="147"/>
      <c r="AJT1" s="147"/>
      <c r="AJU1" s="147"/>
      <c r="AJV1" s="147"/>
      <c r="AJW1" s="147"/>
      <c r="AJX1" s="147"/>
      <c r="AJY1" s="147"/>
      <c r="AJZ1" s="147"/>
      <c r="AKA1" s="147"/>
      <c r="AKB1" s="147"/>
      <c r="AKC1" s="147"/>
      <c r="AKD1" s="147"/>
      <c r="AKE1" s="147"/>
      <c r="AKF1" s="147"/>
      <c r="AKG1" s="147"/>
      <c r="AKH1" s="147"/>
      <c r="AKI1" s="147"/>
      <c r="AKJ1" s="147"/>
      <c r="AKK1" s="147"/>
      <c r="AKL1" s="147"/>
      <c r="AKM1" s="147"/>
      <c r="AKN1" s="147"/>
      <c r="AKO1" s="147"/>
      <c r="AKP1" s="147"/>
      <c r="AKQ1" s="147"/>
      <c r="AKR1" s="147"/>
      <c r="AKS1" s="147"/>
      <c r="AKT1" s="147"/>
      <c r="AKU1" s="147"/>
      <c r="AKV1" s="147"/>
      <c r="AKW1" s="147"/>
      <c r="AKX1" s="147"/>
      <c r="AKY1" s="147"/>
      <c r="AKZ1" s="147"/>
      <c r="ALA1" s="147"/>
      <c r="ALB1" s="147"/>
      <c r="ALC1" s="147"/>
      <c r="ALD1" s="147"/>
      <c r="ALE1" s="147"/>
      <c r="ALF1" s="147"/>
      <c r="ALG1" s="147"/>
      <c r="ALH1" s="147"/>
      <c r="ALI1" s="147"/>
      <c r="ALJ1" s="147"/>
      <c r="ALK1" s="147"/>
      <c r="ALL1" s="147"/>
      <c r="ALM1" s="147"/>
      <c r="ALN1" s="147"/>
      <c r="ALO1" s="147"/>
      <c r="ALP1" s="147"/>
    </row>
    <row r="2" spans="1:1004"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  <c r="RH2" s="147"/>
      <c r="RI2" s="147"/>
      <c r="RJ2" s="147"/>
      <c r="RK2" s="147"/>
      <c r="RL2" s="147"/>
      <c r="RM2" s="147"/>
      <c r="RN2" s="147"/>
      <c r="RO2" s="147"/>
      <c r="RP2" s="147"/>
      <c r="RQ2" s="147"/>
      <c r="RR2" s="147"/>
      <c r="RS2" s="147"/>
      <c r="RT2" s="147"/>
      <c r="RU2" s="147"/>
      <c r="RV2" s="147"/>
      <c r="RW2" s="147"/>
      <c r="RX2" s="147"/>
      <c r="RY2" s="147"/>
      <c r="RZ2" s="147"/>
      <c r="SA2" s="147"/>
      <c r="SB2" s="147"/>
      <c r="SC2" s="147"/>
      <c r="SD2" s="147"/>
      <c r="SE2" s="147"/>
      <c r="SF2" s="147"/>
      <c r="SG2" s="147"/>
      <c r="SH2" s="147"/>
      <c r="SI2" s="147"/>
      <c r="SJ2" s="147"/>
      <c r="SK2" s="147"/>
      <c r="SL2" s="147"/>
      <c r="SM2" s="147"/>
      <c r="SN2" s="147"/>
      <c r="SO2" s="147"/>
      <c r="SP2" s="147"/>
      <c r="SQ2" s="147"/>
      <c r="SR2" s="147"/>
      <c r="SS2" s="147"/>
      <c r="ST2" s="147"/>
      <c r="SU2" s="147"/>
      <c r="SV2" s="147"/>
      <c r="SW2" s="147"/>
      <c r="SX2" s="147"/>
      <c r="SY2" s="147"/>
      <c r="SZ2" s="147"/>
      <c r="TA2" s="147"/>
      <c r="TB2" s="147"/>
      <c r="TC2" s="147"/>
      <c r="TD2" s="147"/>
      <c r="TE2" s="147"/>
      <c r="TF2" s="147"/>
      <c r="TG2" s="147"/>
      <c r="TH2" s="147"/>
      <c r="TI2" s="147"/>
      <c r="TJ2" s="147"/>
      <c r="TK2" s="147"/>
      <c r="TL2" s="147"/>
      <c r="TM2" s="147"/>
      <c r="TN2" s="147"/>
      <c r="TO2" s="147"/>
      <c r="TP2" s="147"/>
      <c r="TQ2" s="147"/>
      <c r="TR2" s="147"/>
      <c r="TS2" s="147"/>
      <c r="TT2" s="147"/>
      <c r="TU2" s="147"/>
      <c r="TV2" s="147"/>
      <c r="TW2" s="147"/>
      <c r="TX2" s="147"/>
      <c r="TY2" s="147"/>
      <c r="TZ2" s="147"/>
      <c r="UA2" s="147"/>
      <c r="UB2" s="147"/>
      <c r="UC2" s="147"/>
      <c r="UD2" s="147"/>
      <c r="UE2" s="147"/>
      <c r="UF2" s="147"/>
      <c r="UG2" s="147"/>
      <c r="UH2" s="147"/>
      <c r="UI2" s="147"/>
      <c r="UJ2" s="147"/>
      <c r="UK2" s="147"/>
      <c r="UL2" s="147"/>
      <c r="UM2" s="147"/>
      <c r="UN2" s="147"/>
      <c r="UO2" s="147"/>
      <c r="UP2" s="147"/>
      <c r="UQ2" s="147"/>
      <c r="UR2" s="147"/>
      <c r="US2" s="147"/>
      <c r="UT2" s="147"/>
      <c r="UU2" s="147"/>
      <c r="UV2" s="147"/>
      <c r="UW2" s="147"/>
      <c r="UX2" s="147"/>
      <c r="UY2" s="147"/>
      <c r="UZ2" s="147"/>
      <c r="VA2" s="147"/>
      <c r="VB2" s="147"/>
      <c r="VC2" s="147"/>
      <c r="VD2" s="147"/>
      <c r="VE2" s="147"/>
      <c r="VF2" s="147"/>
      <c r="VG2" s="147"/>
      <c r="VH2" s="147"/>
      <c r="VI2" s="147"/>
      <c r="VJ2" s="147"/>
      <c r="VK2" s="147"/>
      <c r="VL2" s="147"/>
      <c r="VM2" s="147"/>
      <c r="VN2" s="147"/>
      <c r="VO2" s="147"/>
      <c r="VP2" s="147"/>
      <c r="VQ2" s="147"/>
      <c r="VR2" s="147"/>
      <c r="VS2" s="147"/>
      <c r="VT2" s="147"/>
      <c r="VU2" s="147"/>
      <c r="VV2" s="147"/>
      <c r="VW2" s="147"/>
      <c r="VX2" s="147"/>
      <c r="VY2" s="147"/>
      <c r="VZ2" s="147"/>
      <c r="WA2" s="147"/>
      <c r="WB2" s="147"/>
      <c r="WC2" s="147"/>
      <c r="WD2" s="147"/>
      <c r="WE2" s="147"/>
      <c r="WF2" s="147"/>
      <c r="WG2" s="147"/>
      <c r="WH2" s="147"/>
      <c r="WI2" s="147"/>
      <c r="WJ2" s="147"/>
      <c r="WK2" s="147"/>
      <c r="WL2" s="147"/>
      <c r="WM2" s="147"/>
      <c r="WN2" s="147"/>
      <c r="WO2" s="147"/>
      <c r="WP2" s="147"/>
      <c r="WQ2" s="147"/>
      <c r="WR2" s="147"/>
      <c r="WS2" s="147"/>
      <c r="WT2" s="147"/>
      <c r="WU2" s="147"/>
      <c r="WV2" s="147"/>
      <c r="WW2" s="147"/>
      <c r="WX2" s="147"/>
      <c r="WY2" s="147"/>
      <c r="WZ2" s="147"/>
      <c r="XA2" s="147"/>
      <c r="XB2" s="147"/>
      <c r="XC2" s="147"/>
      <c r="XD2" s="147"/>
      <c r="XE2" s="147"/>
      <c r="XF2" s="147"/>
      <c r="XG2" s="147"/>
      <c r="XH2" s="147"/>
      <c r="XI2" s="147"/>
      <c r="XJ2" s="147"/>
      <c r="XK2" s="147"/>
      <c r="XL2" s="147"/>
      <c r="XM2" s="147"/>
      <c r="XN2" s="147"/>
      <c r="XO2" s="147"/>
      <c r="XP2" s="147"/>
      <c r="XQ2" s="147"/>
      <c r="XR2" s="147"/>
      <c r="XS2" s="147"/>
      <c r="XT2" s="147"/>
      <c r="XU2" s="147"/>
      <c r="XV2" s="147"/>
      <c r="XW2" s="147"/>
      <c r="XX2" s="147"/>
      <c r="XY2" s="147"/>
      <c r="XZ2" s="147"/>
      <c r="YA2" s="147"/>
      <c r="YB2" s="147"/>
      <c r="YC2" s="147"/>
      <c r="YD2" s="147"/>
      <c r="YE2" s="147"/>
      <c r="YF2" s="147"/>
      <c r="YG2" s="147"/>
      <c r="YH2" s="147"/>
      <c r="YI2" s="147"/>
      <c r="YJ2" s="147"/>
      <c r="YK2" s="147"/>
      <c r="YL2" s="147"/>
      <c r="YM2" s="147"/>
      <c r="YN2" s="147"/>
      <c r="YO2" s="147"/>
      <c r="YP2" s="147"/>
      <c r="YQ2" s="147"/>
      <c r="YR2" s="147"/>
      <c r="YS2" s="147"/>
      <c r="YT2" s="147"/>
      <c r="YU2" s="147"/>
      <c r="YV2" s="147"/>
      <c r="YW2" s="147"/>
      <c r="YX2" s="147"/>
      <c r="YY2" s="147"/>
      <c r="YZ2" s="147"/>
      <c r="ZA2" s="147"/>
      <c r="ZB2" s="147"/>
      <c r="ZC2" s="147"/>
      <c r="ZD2" s="147"/>
      <c r="ZE2" s="147"/>
      <c r="ZF2" s="147"/>
      <c r="ZG2" s="147"/>
      <c r="ZH2" s="147"/>
      <c r="ZI2" s="147"/>
      <c r="ZJ2" s="147"/>
      <c r="ZK2" s="147"/>
      <c r="ZL2" s="147"/>
      <c r="ZM2" s="147"/>
      <c r="ZN2" s="147"/>
      <c r="ZO2" s="147"/>
      <c r="ZP2" s="147"/>
      <c r="ZQ2" s="147"/>
      <c r="ZR2" s="147"/>
      <c r="ZS2" s="147"/>
      <c r="ZT2" s="147"/>
      <c r="ZU2" s="147"/>
      <c r="ZV2" s="147"/>
      <c r="ZW2" s="147"/>
      <c r="ZX2" s="147"/>
      <c r="ZY2" s="147"/>
      <c r="ZZ2" s="147"/>
      <c r="AAA2" s="147"/>
      <c r="AAB2" s="147"/>
      <c r="AAC2" s="147"/>
      <c r="AAD2" s="147"/>
      <c r="AAE2" s="147"/>
      <c r="AAF2" s="147"/>
      <c r="AAG2" s="147"/>
      <c r="AAH2" s="147"/>
      <c r="AAI2" s="147"/>
      <c r="AAJ2" s="147"/>
      <c r="AAK2" s="147"/>
      <c r="AAL2" s="147"/>
      <c r="AAM2" s="147"/>
      <c r="AAN2" s="147"/>
      <c r="AAO2" s="147"/>
      <c r="AAP2" s="147"/>
      <c r="AAQ2" s="147"/>
      <c r="AAR2" s="147"/>
      <c r="AAS2" s="147"/>
      <c r="AAT2" s="147"/>
      <c r="AAU2" s="147"/>
      <c r="AAV2" s="147"/>
      <c r="AAW2" s="147"/>
      <c r="AAX2" s="147"/>
      <c r="AAY2" s="147"/>
      <c r="AAZ2" s="147"/>
      <c r="ABA2" s="147"/>
      <c r="ABB2" s="147"/>
      <c r="ABC2" s="147"/>
      <c r="ABD2" s="147"/>
      <c r="ABE2" s="147"/>
      <c r="ABF2" s="147"/>
      <c r="ABG2" s="147"/>
      <c r="ABH2" s="147"/>
      <c r="ABI2" s="147"/>
      <c r="ABJ2" s="147"/>
      <c r="ABK2" s="147"/>
      <c r="ABL2" s="147"/>
      <c r="ABM2" s="147"/>
      <c r="ABN2" s="147"/>
      <c r="ABO2" s="147"/>
      <c r="ABP2" s="147"/>
      <c r="ABQ2" s="147"/>
      <c r="ABR2" s="147"/>
      <c r="ABS2" s="147"/>
      <c r="ABT2" s="147"/>
      <c r="ABU2" s="147"/>
      <c r="ABV2" s="147"/>
      <c r="ABW2" s="147"/>
      <c r="ABX2" s="147"/>
      <c r="ABY2" s="147"/>
      <c r="ABZ2" s="147"/>
      <c r="ACA2" s="147"/>
      <c r="ACB2" s="147"/>
      <c r="ACC2" s="147"/>
      <c r="ACD2" s="147"/>
      <c r="ACE2" s="147"/>
      <c r="ACF2" s="147"/>
      <c r="ACG2" s="147"/>
      <c r="ACH2" s="147"/>
      <c r="ACI2" s="147"/>
      <c r="ACJ2" s="147"/>
      <c r="ACK2" s="147"/>
      <c r="ACL2" s="147"/>
      <c r="ACM2" s="147"/>
      <c r="ACN2" s="147"/>
      <c r="ACO2" s="147"/>
      <c r="ACP2" s="147"/>
      <c r="ACQ2" s="147"/>
      <c r="ACR2" s="147"/>
      <c r="ACS2" s="147"/>
      <c r="ACT2" s="147"/>
      <c r="ACU2" s="147"/>
      <c r="ACV2" s="147"/>
      <c r="ACW2" s="147"/>
      <c r="ACX2" s="147"/>
      <c r="ACY2" s="147"/>
      <c r="ACZ2" s="147"/>
      <c r="ADA2" s="147"/>
      <c r="ADB2" s="147"/>
      <c r="ADC2" s="147"/>
      <c r="ADD2" s="147"/>
      <c r="ADE2" s="147"/>
      <c r="ADF2" s="147"/>
      <c r="ADG2" s="147"/>
      <c r="ADH2" s="147"/>
      <c r="ADI2" s="147"/>
      <c r="ADJ2" s="147"/>
      <c r="ADK2" s="147"/>
      <c r="ADL2" s="147"/>
      <c r="ADM2" s="147"/>
      <c r="ADN2" s="147"/>
      <c r="ADO2" s="147"/>
      <c r="ADP2" s="147"/>
      <c r="ADQ2" s="147"/>
      <c r="ADR2" s="147"/>
      <c r="ADS2" s="147"/>
      <c r="ADT2" s="147"/>
      <c r="ADU2" s="147"/>
      <c r="ADV2" s="147"/>
      <c r="ADW2" s="147"/>
      <c r="ADX2" s="147"/>
      <c r="ADY2" s="147"/>
      <c r="ADZ2" s="147"/>
      <c r="AEA2" s="147"/>
      <c r="AEB2" s="147"/>
      <c r="AEC2" s="147"/>
      <c r="AED2" s="147"/>
      <c r="AEE2" s="147"/>
      <c r="AEF2" s="147"/>
      <c r="AEG2" s="147"/>
      <c r="AEH2" s="147"/>
      <c r="AEI2" s="147"/>
      <c r="AEJ2" s="147"/>
      <c r="AEK2" s="147"/>
      <c r="AEL2" s="147"/>
      <c r="AEM2" s="147"/>
      <c r="AEN2" s="147"/>
      <c r="AEO2" s="147"/>
      <c r="AEP2" s="147"/>
      <c r="AEQ2" s="147"/>
      <c r="AER2" s="147"/>
      <c r="AES2" s="147"/>
      <c r="AET2" s="147"/>
      <c r="AEU2" s="147"/>
      <c r="AEV2" s="147"/>
      <c r="AEW2" s="147"/>
      <c r="AEX2" s="147"/>
      <c r="AEY2" s="147"/>
      <c r="AEZ2" s="147"/>
      <c r="AFA2" s="147"/>
      <c r="AFB2" s="147"/>
      <c r="AFC2" s="147"/>
      <c r="AFD2" s="147"/>
      <c r="AFE2" s="147"/>
      <c r="AFF2" s="147"/>
      <c r="AFG2" s="147"/>
      <c r="AFH2" s="147"/>
      <c r="AFI2" s="147"/>
      <c r="AFJ2" s="147"/>
      <c r="AFK2" s="147"/>
      <c r="AFL2" s="147"/>
      <c r="AFM2" s="147"/>
      <c r="AFN2" s="147"/>
      <c r="AFO2" s="147"/>
      <c r="AFP2" s="147"/>
      <c r="AFQ2" s="147"/>
      <c r="AFR2" s="147"/>
      <c r="AFS2" s="147"/>
      <c r="AFT2" s="147"/>
      <c r="AFU2" s="147"/>
      <c r="AFV2" s="147"/>
      <c r="AFW2" s="147"/>
      <c r="AFX2" s="147"/>
      <c r="AFY2" s="147"/>
      <c r="AFZ2" s="147"/>
      <c r="AGA2" s="147"/>
      <c r="AGB2" s="147"/>
      <c r="AGC2" s="147"/>
      <c r="AGD2" s="147"/>
      <c r="AGE2" s="147"/>
      <c r="AGF2" s="147"/>
      <c r="AGG2" s="147"/>
      <c r="AGH2" s="147"/>
      <c r="AGI2" s="147"/>
      <c r="AGJ2" s="147"/>
      <c r="AGK2" s="147"/>
      <c r="AGL2" s="147"/>
      <c r="AGM2" s="147"/>
      <c r="AGN2" s="147"/>
      <c r="AGO2" s="147"/>
      <c r="AGP2" s="147"/>
      <c r="AGQ2" s="147"/>
      <c r="AGR2" s="147"/>
      <c r="AGS2" s="147"/>
      <c r="AGT2" s="147"/>
      <c r="AGU2" s="147"/>
      <c r="AGV2" s="147"/>
      <c r="AGW2" s="147"/>
      <c r="AGX2" s="147"/>
      <c r="AGY2" s="147"/>
      <c r="AGZ2" s="147"/>
      <c r="AHA2" s="147"/>
      <c r="AHB2" s="147"/>
      <c r="AHC2" s="147"/>
      <c r="AHD2" s="147"/>
      <c r="AHE2" s="147"/>
      <c r="AHF2" s="147"/>
      <c r="AHG2" s="147"/>
      <c r="AHH2" s="147"/>
      <c r="AHI2" s="147"/>
      <c r="AHJ2" s="147"/>
      <c r="AHK2" s="147"/>
      <c r="AHL2" s="147"/>
      <c r="AHM2" s="147"/>
      <c r="AHN2" s="147"/>
      <c r="AHO2" s="147"/>
      <c r="AHP2" s="147"/>
      <c r="AHQ2" s="147"/>
      <c r="AHR2" s="147"/>
      <c r="AHS2" s="147"/>
      <c r="AHT2" s="147"/>
      <c r="AHU2" s="147"/>
      <c r="AHV2" s="147"/>
      <c r="AHW2" s="147"/>
      <c r="AHX2" s="147"/>
      <c r="AHY2" s="147"/>
      <c r="AHZ2" s="147"/>
      <c r="AIA2" s="147"/>
      <c r="AIB2" s="147"/>
      <c r="AIC2" s="147"/>
      <c r="AID2" s="147"/>
      <c r="AIE2" s="147"/>
      <c r="AIF2" s="147"/>
      <c r="AIG2" s="147"/>
      <c r="AIH2" s="147"/>
      <c r="AII2" s="147"/>
      <c r="AIJ2" s="147"/>
      <c r="AIK2" s="147"/>
      <c r="AIL2" s="147"/>
      <c r="AIM2" s="147"/>
      <c r="AIN2" s="147"/>
      <c r="AIO2" s="147"/>
      <c r="AIP2" s="147"/>
      <c r="AIQ2" s="147"/>
      <c r="AIR2" s="147"/>
      <c r="AIS2" s="147"/>
      <c r="AIT2" s="147"/>
      <c r="AIU2" s="147"/>
      <c r="AIV2" s="147"/>
      <c r="AIW2" s="147"/>
      <c r="AIX2" s="147"/>
      <c r="AIY2" s="147"/>
      <c r="AIZ2" s="147"/>
      <c r="AJA2" s="147"/>
      <c r="AJB2" s="147"/>
      <c r="AJC2" s="147"/>
      <c r="AJD2" s="147"/>
      <c r="AJE2" s="147"/>
      <c r="AJF2" s="147"/>
      <c r="AJG2" s="147"/>
      <c r="AJH2" s="147"/>
      <c r="AJI2" s="147"/>
      <c r="AJJ2" s="147"/>
      <c r="AJK2" s="147"/>
      <c r="AJL2" s="147"/>
      <c r="AJM2" s="147"/>
      <c r="AJN2" s="147"/>
      <c r="AJO2" s="147"/>
      <c r="AJP2" s="147"/>
      <c r="AJQ2" s="147"/>
      <c r="AJR2" s="147"/>
      <c r="AJS2" s="147"/>
      <c r="AJT2" s="147"/>
      <c r="AJU2" s="147"/>
      <c r="AJV2" s="147"/>
      <c r="AJW2" s="147"/>
      <c r="AJX2" s="147"/>
      <c r="AJY2" s="147"/>
      <c r="AJZ2" s="147"/>
      <c r="AKA2" s="147"/>
      <c r="AKB2" s="147"/>
      <c r="AKC2" s="147"/>
      <c r="AKD2" s="147"/>
      <c r="AKE2" s="147"/>
      <c r="AKF2" s="147"/>
      <c r="AKG2" s="147"/>
      <c r="AKH2" s="147"/>
      <c r="AKI2" s="147"/>
      <c r="AKJ2" s="147"/>
      <c r="AKK2" s="147"/>
      <c r="AKL2" s="147"/>
      <c r="AKM2" s="147"/>
      <c r="AKN2" s="147"/>
      <c r="AKO2" s="147"/>
      <c r="AKP2" s="147"/>
      <c r="AKQ2" s="147"/>
      <c r="AKR2" s="147"/>
      <c r="AKS2" s="147"/>
      <c r="AKT2" s="147"/>
      <c r="AKU2" s="147"/>
      <c r="AKV2" s="147"/>
      <c r="AKW2" s="147"/>
      <c r="AKX2" s="147"/>
      <c r="AKY2" s="147"/>
      <c r="AKZ2" s="147"/>
      <c r="ALA2" s="147"/>
      <c r="ALB2" s="147"/>
      <c r="ALC2" s="147"/>
      <c r="ALD2" s="147"/>
      <c r="ALE2" s="147"/>
      <c r="ALF2" s="147"/>
      <c r="ALG2" s="147"/>
      <c r="ALH2" s="147"/>
      <c r="ALI2" s="147"/>
      <c r="ALJ2" s="147"/>
      <c r="ALK2" s="147"/>
      <c r="ALL2" s="147"/>
      <c r="ALM2" s="147"/>
      <c r="ALN2" s="147"/>
      <c r="ALO2" s="147"/>
      <c r="ALP2" s="147"/>
    </row>
    <row r="3" spans="1:1004"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  <c r="RH3" s="147"/>
      <c r="RI3" s="147"/>
      <c r="RJ3" s="147"/>
      <c r="RK3" s="147"/>
      <c r="RL3" s="147"/>
      <c r="RM3" s="147"/>
      <c r="RN3" s="147"/>
      <c r="RO3" s="147"/>
      <c r="RP3" s="147"/>
      <c r="RQ3" s="147"/>
      <c r="RR3" s="147"/>
      <c r="RS3" s="147"/>
      <c r="RT3" s="147"/>
      <c r="RU3" s="147"/>
      <c r="RV3" s="147"/>
      <c r="RW3" s="147"/>
      <c r="RX3" s="147"/>
      <c r="RY3" s="147"/>
      <c r="RZ3" s="147"/>
      <c r="SA3" s="147"/>
      <c r="SB3" s="147"/>
      <c r="SC3" s="147"/>
      <c r="SD3" s="147"/>
      <c r="SE3" s="147"/>
      <c r="SF3" s="147"/>
      <c r="SG3" s="147"/>
      <c r="SH3" s="147"/>
      <c r="SI3" s="147"/>
      <c r="SJ3" s="147"/>
      <c r="SK3" s="147"/>
      <c r="SL3" s="147"/>
      <c r="SM3" s="147"/>
      <c r="SN3" s="147"/>
      <c r="SO3" s="147"/>
      <c r="SP3" s="147"/>
      <c r="SQ3" s="147"/>
      <c r="SR3" s="147"/>
      <c r="SS3" s="147"/>
      <c r="ST3" s="147"/>
      <c r="SU3" s="147"/>
      <c r="SV3" s="147"/>
      <c r="SW3" s="147"/>
      <c r="SX3" s="147"/>
      <c r="SY3" s="147"/>
      <c r="SZ3" s="147"/>
      <c r="TA3" s="147"/>
      <c r="TB3" s="147"/>
      <c r="TC3" s="147"/>
      <c r="TD3" s="147"/>
      <c r="TE3" s="147"/>
      <c r="TF3" s="147"/>
      <c r="TG3" s="147"/>
      <c r="TH3" s="147"/>
      <c r="TI3" s="147"/>
      <c r="TJ3" s="147"/>
      <c r="TK3" s="147"/>
      <c r="TL3" s="147"/>
      <c r="TM3" s="147"/>
      <c r="TN3" s="147"/>
      <c r="TO3" s="147"/>
      <c r="TP3" s="147"/>
      <c r="TQ3" s="147"/>
      <c r="TR3" s="147"/>
      <c r="TS3" s="147"/>
      <c r="TT3" s="147"/>
      <c r="TU3" s="147"/>
      <c r="TV3" s="147"/>
      <c r="TW3" s="147"/>
      <c r="TX3" s="147"/>
      <c r="TY3" s="147"/>
      <c r="TZ3" s="147"/>
      <c r="UA3" s="147"/>
      <c r="UB3" s="147"/>
      <c r="UC3" s="147"/>
      <c r="UD3" s="147"/>
      <c r="UE3" s="147"/>
      <c r="UF3" s="147"/>
      <c r="UG3" s="147"/>
      <c r="UH3" s="147"/>
      <c r="UI3" s="147"/>
      <c r="UJ3" s="147"/>
      <c r="UK3" s="147"/>
      <c r="UL3" s="147"/>
      <c r="UM3" s="147"/>
      <c r="UN3" s="147"/>
      <c r="UO3" s="147"/>
      <c r="UP3" s="147"/>
      <c r="UQ3" s="147"/>
      <c r="UR3" s="147"/>
      <c r="US3" s="147"/>
      <c r="UT3" s="147"/>
      <c r="UU3" s="147"/>
      <c r="UV3" s="147"/>
      <c r="UW3" s="147"/>
      <c r="UX3" s="147"/>
      <c r="UY3" s="147"/>
      <c r="UZ3" s="147"/>
      <c r="VA3" s="147"/>
      <c r="VB3" s="147"/>
      <c r="VC3" s="147"/>
      <c r="VD3" s="147"/>
      <c r="VE3" s="147"/>
      <c r="VF3" s="147"/>
      <c r="VG3" s="147"/>
      <c r="VH3" s="147"/>
      <c r="VI3" s="147"/>
      <c r="VJ3" s="147"/>
      <c r="VK3" s="147"/>
      <c r="VL3" s="147"/>
      <c r="VM3" s="147"/>
      <c r="VN3" s="147"/>
      <c r="VO3" s="147"/>
      <c r="VP3" s="147"/>
      <c r="VQ3" s="147"/>
      <c r="VR3" s="147"/>
      <c r="VS3" s="147"/>
      <c r="VT3" s="147"/>
      <c r="VU3" s="147"/>
      <c r="VV3" s="147"/>
      <c r="VW3" s="147"/>
      <c r="VX3" s="147"/>
      <c r="VY3" s="147"/>
      <c r="VZ3" s="147"/>
      <c r="WA3" s="147"/>
      <c r="WB3" s="147"/>
      <c r="WC3" s="147"/>
      <c r="WD3" s="147"/>
      <c r="WE3" s="147"/>
      <c r="WF3" s="147"/>
      <c r="WG3" s="147"/>
      <c r="WH3" s="147"/>
      <c r="WI3" s="147"/>
      <c r="WJ3" s="147"/>
      <c r="WK3" s="147"/>
      <c r="WL3" s="147"/>
      <c r="WM3" s="147"/>
      <c r="WN3" s="147"/>
      <c r="WO3" s="147"/>
      <c r="WP3" s="147"/>
      <c r="WQ3" s="147"/>
      <c r="WR3" s="147"/>
      <c r="WS3" s="147"/>
      <c r="WT3" s="147"/>
      <c r="WU3" s="147"/>
      <c r="WV3" s="147"/>
      <c r="WW3" s="147"/>
      <c r="WX3" s="147"/>
      <c r="WY3" s="147"/>
      <c r="WZ3" s="147"/>
      <c r="XA3" s="147"/>
      <c r="XB3" s="147"/>
      <c r="XC3" s="147"/>
      <c r="XD3" s="147"/>
      <c r="XE3" s="147"/>
      <c r="XF3" s="147"/>
      <c r="XG3" s="147"/>
      <c r="XH3" s="147"/>
      <c r="XI3" s="147"/>
      <c r="XJ3" s="147"/>
      <c r="XK3" s="147"/>
      <c r="XL3" s="147"/>
      <c r="XM3" s="147"/>
      <c r="XN3" s="147"/>
      <c r="XO3" s="147"/>
      <c r="XP3" s="147"/>
      <c r="XQ3" s="147"/>
      <c r="XR3" s="147"/>
      <c r="XS3" s="147"/>
      <c r="XT3" s="147"/>
      <c r="XU3" s="147"/>
      <c r="XV3" s="147"/>
      <c r="XW3" s="147"/>
      <c r="XX3" s="147"/>
      <c r="XY3" s="147"/>
      <c r="XZ3" s="147"/>
      <c r="YA3" s="147"/>
      <c r="YB3" s="147"/>
      <c r="YC3" s="147"/>
      <c r="YD3" s="147"/>
      <c r="YE3" s="147"/>
      <c r="YF3" s="147"/>
      <c r="YG3" s="147"/>
      <c r="YH3" s="147"/>
      <c r="YI3" s="147"/>
      <c r="YJ3" s="147"/>
      <c r="YK3" s="147"/>
      <c r="YL3" s="147"/>
      <c r="YM3" s="147"/>
      <c r="YN3" s="147"/>
      <c r="YO3" s="147"/>
      <c r="YP3" s="147"/>
      <c r="YQ3" s="147"/>
      <c r="YR3" s="147"/>
      <c r="YS3" s="147"/>
      <c r="YT3" s="147"/>
      <c r="YU3" s="147"/>
      <c r="YV3" s="147"/>
      <c r="YW3" s="147"/>
      <c r="YX3" s="147"/>
      <c r="YY3" s="147"/>
      <c r="YZ3" s="147"/>
      <c r="ZA3" s="147"/>
      <c r="ZB3" s="147"/>
      <c r="ZC3" s="147"/>
      <c r="ZD3" s="147"/>
      <c r="ZE3" s="147"/>
      <c r="ZF3" s="147"/>
      <c r="ZG3" s="147"/>
      <c r="ZH3" s="147"/>
      <c r="ZI3" s="147"/>
      <c r="ZJ3" s="147"/>
      <c r="ZK3" s="147"/>
      <c r="ZL3" s="147"/>
      <c r="ZM3" s="147"/>
      <c r="ZN3" s="147"/>
      <c r="ZO3" s="147"/>
      <c r="ZP3" s="147"/>
      <c r="ZQ3" s="147"/>
      <c r="ZR3" s="147"/>
      <c r="ZS3" s="147"/>
      <c r="ZT3" s="147"/>
      <c r="ZU3" s="147"/>
      <c r="ZV3" s="147"/>
      <c r="ZW3" s="147"/>
      <c r="ZX3" s="147"/>
      <c r="ZY3" s="147"/>
      <c r="ZZ3" s="147"/>
      <c r="AAA3" s="147"/>
      <c r="AAB3" s="147"/>
      <c r="AAC3" s="147"/>
      <c r="AAD3" s="147"/>
      <c r="AAE3" s="147"/>
      <c r="AAF3" s="147"/>
      <c r="AAG3" s="147"/>
      <c r="AAH3" s="147"/>
      <c r="AAI3" s="147"/>
      <c r="AAJ3" s="147"/>
      <c r="AAK3" s="147"/>
      <c r="AAL3" s="147"/>
      <c r="AAM3" s="147"/>
      <c r="AAN3" s="147"/>
      <c r="AAO3" s="147"/>
      <c r="AAP3" s="147"/>
      <c r="AAQ3" s="147"/>
      <c r="AAR3" s="147"/>
      <c r="AAS3" s="147"/>
      <c r="AAT3" s="147"/>
      <c r="AAU3" s="147"/>
      <c r="AAV3" s="147"/>
      <c r="AAW3" s="147"/>
      <c r="AAX3" s="147"/>
      <c r="AAY3" s="147"/>
      <c r="AAZ3" s="147"/>
      <c r="ABA3" s="147"/>
      <c r="ABB3" s="147"/>
      <c r="ABC3" s="147"/>
      <c r="ABD3" s="147"/>
      <c r="ABE3" s="147"/>
      <c r="ABF3" s="147"/>
      <c r="ABG3" s="147"/>
      <c r="ABH3" s="147"/>
      <c r="ABI3" s="147"/>
      <c r="ABJ3" s="147"/>
      <c r="ABK3" s="147"/>
      <c r="ABL3" s="147"/>
      <c r="ABM3" s="147"/>
      <c r="ABN3" s="147"/>
      <c r="ABO3" s="147"/>
      <c r="ABP3" s="147"/>
      <c r="ABQ3" s="147"/>
      <c r="ABR3" s="147"/>
      <c r="ABS3" s="147"/>
      <c r="ABT3" s="147"/>
      <c r="ABU3" s="147"/>
      <c r="ABV3" s="147"/>
      <c r="ABW3" s="147"/>
      <c r="ABX3" s="147"/>
      <c r="ABY3" s="147"/>
      <c r="ABZ3" s="147"/>
      <c r="ACA3" s="147"/>
      <c r="ACB3" s="147"/>
      <c r="ACC3" s="147"/>
      <c r="ACD3" s="147"/>
      <c r="ACE3" s="147"/>
      <c r="ACF3" s="147"/>
      <c r="ACG3" s="147"/>
      <c r="ACH3" s="147"/>
      <c r="ACI3" s="147"/>
      <c r="ACJ3" s="147"/>
      <c r="ACK3" s="147"/>
      <c r="ACL3" s="147"/>
      <c r="ACM3" s="147"/>
      <c r="ACN3" s="147"/>
      <c r="ACO3" s="147"/>
      <c r="ACP3" s="147"/>
      <c r="ACQ3" s="147"/>
      <c r="ACR3" s="147"/>
      <c r="ACS3" s="147"/>
      <c r="ACT3" s="147"/>
      <c r="ACU3" s="147"/>
      <c r="ACV3" s="147"/>
      <c r="ACW3" s="147"/>
      <c r="ACX3" s="147"/>
      <c r="ACY3" s="147"/>
      <c r="ACZ3" s="147"/>
      <c r="ADA3" s="147"/>
      <c r="ADB3" s="147"/>
      <c r="ADC3" s="147"/>
      <c r="ADD3" s="147"/>
      <c r="ADE3" s="147"/>
      <c r="ADF3" s="147"/>
      <c r="ADG3" s="147"/>
      <c r="ADH3" s="147"/>
      <c r="ADI3" s="147"/>
      <c r="ADJ3" s="147"/>
      <c r="ADK3" s="147"/>
      <c r="ADL3" s="147"/>
      <c r="ADM3" s="147"/>
      <c r="ADN3" s="147"/>
      <c r="ADO3" s="147"/>
      <c r="ADP3" s="147"/>
      <c r="ADQ3" s="147"/>
      <c r="ADR3" s="147"/>
      <c r="ADS3" s="147"/>
      <c r="ADT3" s="147"/>
      <c r="ADU3" s="147"/>
      <c r="ADV3" s="147"/>
      <c r="ADW3" s="147"/>
      <c r="ADX3" s="147"/>
      <c r="ADY3" s="147"/>
      <c r="ADZ3" s="147"/>
      <c r="AEA3" s="147"/>
      <c r="AEB3" s="147"/>
      <c r="AEC3" s="147"/>
      <c r="AED3" s="147"/>
      <c r="AEE3" s="147"/>
      <c r="AEF3" s="147"/>
      <c r="AEG3" s="147"/>
      <c r="AEH3" s="147"/>
      <c r="AEI3" s="147"/>
      <c r="AEJ3" s="147"/>
      <c r="AEK3" s="147"/>
      <c r="AEL3" s="147"/>
      <c r="AEM3" s="147"/>
      <c r="AEN3" s="147"/>
      <c r="AEO3" s="147"/>
      <c r="AEP3" s="147"/>
      <c r="AEQ3" s="147"/>
      <c r="AER3" s="147"/>
      <c r="AES3" s="147"/>
      <c r="AET3" s="147"/>
      <c r="AEU3" s="147"/>
      <c r="AEV3" s="147"/>
      <c r="AEW3" s="147"/>
      <c r="AEX3" s="147"/>
      <c r="AEY3" s="147"/>
      <c r="AEZ3" s="147"/>
      <c r="AFA3" s="147"/>
      <c r="AFB3" s="147"/>
      <c r="AFC3" s="147"/>
      <c r="AFD3" s="147"/>
      <c r="AFE3" s="147"/>
      <c r="AFF3" s="147"/>
      <c r="AFG3" s="147"/>
      <c r="AFH3" s="147"/>
      <c r="AFI3" s="147"/>
      <c r="AFJ3" s="147"/>
      <c r="AFK3" s="147"/>
      <c r="AFL3" s="147"/>
      <c r="AFM3" s="147"/>
      <c r="AFN3" s="147"/>
      <c r="AFO3" s="147"/>
      <c r="AFP3" s="147"/>
      <c r="AFQ3" s="147"/>
      <c r="AFR3" s="147"/>
      <c r="AFS3" s="147"/>
      <c r="AFT3" s="147"/>
      <c r="AFU3" s="147"/>
      <c r="AFV3" s="147"/>
      <c r="AFW3" s="147"/>
      <c r="AFX3" s="147"/>
      <c r="AFY3" s="147"/>
      <c r="AFZ3" s="147"/>
      <c r="AGA3" s="147"/>
      <c r="AGB3" s="147"/>
      <c r="AGC3" s="147"/>
      <c r="AGD3" s="147"/>
      <c r="AGE3" s="147"/>
      <c r="AGF3" s="147"/>
      <c r="AGG3" s="147"/>
      <c r="AGH3" s="147"/>
      <c r="AGI3" s="147"/>
      <c r="AGJ3" s="147"/>
      <c r="AGK3" s="147"/>
      <c r="AGL3" s="147"/>
      <c r="AGM3" s="147"/>
      <c r="AGN3" s="147"/>
      <c r="AGO3" s="147"/>
      <c r="AGP3" s="147"/>
      <c r="AGQ3" s="147"/>
      <c r="AGR3" s="147"/>
      <c r="AGS3" s="147"/>
      <c r="AGT3" s="147"/>
      <c r="AGU3" s="147"/>
      <c r="AGV3" s="147"/>
      <c r="AGW3" s="147"/>
      <c r="AGX3" s="147"/>
      <c r="AGY3" s="147"/>
      <c r="AGZ3" s="147"/>
      <c r="AHA3" s="147"/>
      <c r="AHB3" s="147"/>
      <c r="AHC3" s="147"/>
      <c r="AHD3" s="147"/>
      <c r="AHE3" s="147"/>
      <c r="AHF3" s="147"/>
      <c r="AHG3" s="147"/>
      <c r="AHH3" s="147"/>
      <c r="AHI3" s="147"/>
      <c r="AHJ3" s="147"/>
      <c r="AHK3" s="147"/>
      <c r="AHL3" s="147"/>
      <c r="AHM3" s="147"/>
      <c r="AHN3" s="147"/>
      <c r="AHO3" s="147"/>
      <c r="AHP3" s="147"/>
      <c r="AHQ3" s="147"/>
      <c r="AHR3" s="147"/>
      <c r="AHS3" s="147"/>
      <c r="AHT3" s="147"/>
      <c r="AHU3" s="147"/>
      <c r="AHV3" s="147"/>
      <c r="AHW3" s="147"/>
      <c r="AHX3" s="147"/>
      <c r="AHY3" s="147"/>
      <c r="AHZ3" s="147"/>
      <c r="AIA3" s="147"/>
      <c r="AIB3" s="147"/>
      <c r="AIC3" s="147"/>
      <c r="AID3" s="147"/>
      <c r="AIE3" s="147"/>
      <c r="AIF3" s="147"/>
      <c r="AIG3" s="147"/>
      <c r="AIH3" s="147"/>
      <c r="AII3" s="147"/>
      <c r="AIJ3" s="147"/>
      <c r="AIK3" s="147"/>
      <c r="AIL3" s="147"/>
      <c r="AIM3" s="147"/>
      <c r="AIN3" s="147"/>
      <c r="AIO3" s="147"/>
      <c r="AIP3" s="147"/>
      <c r="AIQ3" s="147"/>
      <c r="AIR3" s="147"/>
      <c r="AIS3" s="147"/>
      <c r="AIT3" s="147"/>
      <c r="AIU3" s="147"/>
      <c r="AIV3" s="147"/>
      <c r="AIW3" s="147"/>
      <c r="AIX3" s="147"/>
      <c r="AIY3" s="147"/>
      <c r="AIZ3" s="147"/>
      <c r="AJA3" s="147"/>
      <c r="AJB3" s="147"/>
      <c r="AJC3" s="147"/>
      <c r="AJD3" s="147"/>
      <c r="AJE3" s="147"/>
      <c r="AJF3" s="147"/>
      <c r="AJG3" s="147"/>
      <c r="AJH3" s="147"/>
      <c r="AJI3" s="147"/>
      <c r="AJJ3" s="147"/>
      <c r="AJK3" s="147"/>
      <c r="AJL3" s="147"/>
      <c r="AJM3" s="147"/>
      <c r="AJN3" s="147"/>
      <c r="AJO3" s="147"/>
      <c r="AJP3" s="147"/>
      <c r="AJQ3" s="147"/>
      <c r="AJR3" s="147"/>
      <c r="AJS3" s="147"/>
      <c r="AJT3" s="147"/>
      <c r="AJU3" s="147"/>
      <c r="AJV3" s="147"/>
      <c r="AJW3" s="147"/>
      <c r="AJX3" s="147"/>
      <c r="AJY3" s="147"/>
      <c r="AJZ3" s="147"/>
      <c r="AKA3" s="147"/>
      <c r="AKB3" s="147"/>
      <c r="AKC3" s="147"/>
      <c r="AKD3" s="147"/>
      <c r="AKE3" s="147"/>
      <c r="AKF3" s="147"/>
      <c r="AKG3" s="147"/>
      <c r="AKH3" s="147"/>
      <c r="AKI3" s="147"/>
      <c r="AKJ3" s="147"/>
      <c r="AKK3" s="147"/>
      <c r="AKL3" s="147"/>
      <c r="AKM3" s="147"/>
      <c r="AKN3" s="147"/>
      <c r="AKO3" s="147"/>
      <c r="AKP3" s="147"/>
      <c r="AKQ3" s="147"/>
      <c r="AKR3" s="147"/>
      <c r="AKS3" s="147"/>
      <c r="AKT3" s="147"/>
      <c r="AKU3" s="147"/>
      <c r="AKV3" s="147"/>
      <c r="AKW3" s="147"/>
      <c r="AKX3" s="147"/>
      <c r="AKY3" s="147"/>
      <c r="AKZ3" s="147"/>
      <c r="ALA3" s="147"/>
      <c r="ALB3" s="147"/>
      <c r="ALC3" s="147"/>
      <c r="ALD3" s="147"/>
      <c r="ALE3" s="147"/>
      <c r="ALF3" s="147"/>
      <c r="ALG3" s="147"/>
      <c r="ALH3" s="147"/>
      <c r="ALI3" s="147"/>
      <c r="ALJ3" s="147"/>
      <c r="ALK3" s="147"/>
      <c r="ALL3" s="147"/>
      <c r="ALM3" s="147"/>
      <c r="ALN3" s="147"/>
      <c r="ALO3" s="147"/>
      <c r="ALP3" s="147"/>
    </row>
    <row r="4" spans="1:1004">
      <c r="A4" s="682" t="s">
        <v>99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BO4" s="682"/>
      <c r="BP4" s="682"/>
      <c r="BQ4" s="682"/>
      <c r="BR4" s="682"/>
      <c r="BS4" s="682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  <c r="ALN4" s="147"/>
      <c r="ALO4" s="147"/>
      <c r="ALP4" s="147"/>
    </row>
    <row r="5" spans="1:1004" ht="12" thickBot="1">
      <c r="A5" s="443"/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  <c r="AA5" s="443"/>
      <c r="AB5" s="443"/>
      <c r="AC5" s="443"/>
      <c r="AD5" s="443"/>
      <c r="AE5" s="443"/>
      <c r="AF5" s="443"/>
      <c r="AG5" s="443"/>
      <c r="AH5" s="443"/>
      <c r="AI5" s="443"/>
      <c r="AJ5" s="443"/>
      <c r="AK5" s="443"/>
      <c r="AL5" s="443"/>
      <c r="AM5" s="443"/>
      <c r="AN5" s="443"/>
      <c r="AO5" s="443"/>
      <c r="AP5" s="443"/>
      <c r="AQ5" s="443"/>
      <c r="AR5" s="443"/>
      <c r="AS5" s="443"/>
      <c r="AT5" s="443"/>
      <c r="AU5" s="443"/>
      <c r="AV5" s="443"/>
      <c r="AW5" s="443"/>
      <c r="AX5" s="443"/>
      <c r="AY5" s="443"/>
      <c r="AZ5" s="443"/>
      <c r="BA5" s="443"/>
      <c r="BB5" s="443"/>
      <c r="BC5" s="443"/>
      <c r="BD5" s="443"/>
      <c r="BE5" s="443"/>
      <c r="BF5" s="443"/>
      <c r="BG5" s="443"/>
      <c r="BH5" s="443"/>
      <c r="BI5" s="443"/>
      <c r="BJ5" s="443"/>
      <c r="BK5" s="443"/>
      <c r="BL5" s="443"/>
      <c r="BM5" s="443"/>
      <c r="BN5" s="443"/>
      <c r="BO5" s="443"/>
      <c r="BP5" s="443"/>
      <c r="BQ5" s="443"/>
      <c r="BR5" s="443"/>
      <c r="BS5" s="443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  <c r="ALN5" s="147"/>
      <c r="ALO5" s="147"/>
      <c r="ALP5" s="147"/>
    </row>
    <row r="6" spans="1:1004" s="150" customFormat="1" ht="21.75">
      <c r="A6" s="170" t="s">
        <v>1</v>
      </c>
      <c r="B6" s="683" t="s">
        <v>2</v>
      </c>
      <c r="C6" s="684"/>
      <c r="D6" s="171" t="s">
        <v>3</v>
      </c>
      <c r="E6" s="683" t="s">
        <v>4</v>
      </c>
      <c r="F6" s="684"/>
      <c r="G6" s="183" t="s">
        <v>3</v>
      </c>
      <c r="H6" s="686" t="s">
        <v>5</v>
      </c>
      <c r="I6" s="691"/>
      <c r="J6" s="183" t="s">
        <v>3</v>
      </c>
      <c r="K6" s="686" t="s">
        <v>6</v>
      </c>
      <c r="L6" s="691"/>
      <c r="M6" s="183" t="s">
        <v>3</v>
      </c>
      <c r="N6" s="686" t="s">
        <v>6</v>
      </c>
      <c r="O6" s="691"/>
      <c r="P6" s="183" t="s">
        <v>3</v>
      </c>
      <c r="Q6" s="352" t="s">
        <v>97</v>
      </c>
      <c r="R6" s="217" t="s">
        <v>1</v>
      </c>
      <c r="S6" s="686" t="s">
        <v>8</v>
      </c>
      <c r="T6" s="691"/>
      <c r="U6" s="183" t="s">
        <v>3</v>
      </c>
      <c r="V6" s="171" t="s">
        <v>1</v>
      </c>
      <c r="W6" s="674" t="s">
        <v>78</v>
      </c>
      <c r="X6" s="675"/>
      <c r="Y6" s="183" t="s">
        <v>3</v>
      </c>
      <c r="Z6" s="686" t="s">
        <v>11</v>
      </c>
      <c r="AA6" s="691"/>
      <c r="AB6" s="183" t="s">
        <v>3</v>
      </c>
      <c r="AC6" s="686" t="s">
        <v>12</v>
      </c>
      <c r="AD6" s="691"/>
      <c r="AE6" s="674" t="s">
        <v>14</v>
      </c>
      <c r="AF6" s="675"/>
      <c r="AG6" s="354" t="s">
        <v>16</v>
      </c>
      <c r="AH6" s="352" t="s">
        <v>16</v>
      </c>
      <c r="AI6" s="171" t="s">
        <v>3</v>
      </c>
      <c r="AJ6" s="186" t="s">
        <v>17</v>
      </c>
      <c r="AK6" s="692" t="s">
        <v>1</v>
      </c>
      <c r="AL6" s="217" t="s">
        <v>1</v>
      </c>
      <c r="AM6" s="678" t="s">
        <v>18</v>
      </c>
      <c r="AN6" s="694"/>
      <c r="AO6" s="679"/>
      <c r="AP6" s="669" t="s">
        <v>19</v>
      </c>
      <c r="AQ6" s="670"/>
      <c r="AR6" s="655" t="s">
        <v>21</v>
      </c>
      <c r="AS6" s="673"/>
      <c r="AT6" s="656"/>
      <c r="AU6" s="674" t="s">
        <v>22</v>
      </c>
      <c r="AV6" s="675"/>
      <c r="AW6" s="678" t="s">
        <v>23</v>
      </c>
      <c r="AX6" s="679"/>
      <c r="AY6" s="674" t="s">
        <v>24</v>
      </c>
      <c r="AZ6" s="675"/>
      <c r="BA6" s="655" t="s">
        <v>79</v>
      </c>
      <c r="BB6" s="656"/>
      <c r="BC6" s="272"/>
      <c r="BD6" s="655" t="s">
        <v>83</v>
      </c>
      <c r="BE6" s="656"/>
      <c r="BF6" s="655" t="s">
        <v>86</v>
      </c>
      <c r="BG6" s="656"/>
      <c r="BH6" s="655" t="s">
        <v>87</v>
      </c>
      <c r="BI6" s="656"/>
      <c r="BJ6" s="217" t="s">
        <v>1</v>
      </c>
      <c r="BK6" s="655" t="s">
        <v>88</v>
      </c>
      <c r="BL6" s="656"/>
      <c r="BM6" s="717" t="s">
        <v>34</v>
      </c>
      <c r="BN6" s="718"/>
      <c r="BO6" s="655" t="s">
        <v>36</v>
      </c>
      <c r="BP6" s="656"/>
      <c r="BQ6" s="289" t="s">
        <v>16</v>
      </c>
      <c r="BR6" s="290" t="s">
        <v>16</v>
      </c>
      <c r="BS6" s="284" t="s">
        <v>37</v>
      </c>
      <c r="BT6" s="444"/>
      <c r="BU6" s="149"/>
      <c r="BV6" s="149"/>
      <c r="BW6" s="149"/>
      <c r="BX6" s="149"/>
      <c r="BY6" s="149"/>
      <c r="BZ6" s="149"/>
      <c r="CA6" s="149"/>
      <c r="CB6" s="149"/>
      <c r="CC6" s="147"/>
      <c r="CD6" s="147"/>
      <c r="CE6" s="147"/>
      <c r="CF6" s="147"/>
      <c r="CG6" s="147"/>
      <c r="CH6" s="147"/>
      <c r="CI6" s="147"/>
      <c r="CJ6" s="147"/>
      <c r="CK6" s="147"/>
    </row>
    <row r="7" spans="1:1004" s="150" customFormat="1" ht="39" customHeight="1" thickBot="1">
      <c r="A7" s="173"/>
      <c r="B7" s="659" t="s">
        <v>38</v>
      </c>
      <c r="C7" s="660"/>
      <c r="D7" s="151" t="s">
        <v>39</v>
      </c>
      <c r="E7" s="659" t="s">
        <v>40</v>
      </c>
      <c r="F7" s="660"/>
      <c r="G7" s="184" t="s">
        <v>39</v>
      </c>
      <c r="H7" s="662" t="s">
        <v>38</v>
      </c>
      <c r="I7" s="715"/>
      <c r="J7" s="184" t="s">
        <v>39</v>
      </c>
      <c r="K7" s="664" t="s">
        <v>81</v>
      </c>
      <c r="L7" s="716"/>
      <c r="M7" s="184" t="s">
        <v>39</v>
      </c>
      <c r="N7" s="664" t="s">
        <v>80</v>
      </c>
      <c r="O7" s="716"/>
      <c r="P7" s="184" t="s">
        <v>39</v>
      </c>
      <c r="Q7" s="184" t="s">
        <v>98</v>
      </c>
      <c r="R7" s="218"/>
      <c r="S7" s="711" t="s">
        <v>44</v>
      </c>
      <c r="T7" s="712"/>
      <c r="U7" s="254" t="s">
        <v>39</v>
      </c>
      <c r="V7" s="152"/>
      <c r="W7" s="701"/>
      <c r="X7" s="702"/>
      <c r="Y7" s="254" t="s">
        <v>39</v>
      </c>
      <c r="Z7" s="713"/>
      <c r="AA7" s="714"/>
      <c r="AB7" s="254" t="s">
        <v>39</v>
      </c>
      <c r="AC7" s="667"/>
      <c r="AD7" s="696"/>
      <c r="AE7" s="676"/>
      <c r="AF7" s="677"/>
      <c r="AG7" s="358" t="s">
        <v>47</v>
      </c>
      <c r="AH7" s="254" t="s">
        <v>47</v>
      </c>
      <c r="AI7" s="359" t="s">
        <v>39</v>
      </c>
      <c r="AJ7" s="161" t="s">
        <v>48</v>
      </c>
      <c r="AK7" s="693"/>
      <c r="AL7" s="363"/>
      <c r="AM7" s="705"/>
      <c r="AN7" s="706"/>
      <c r="AO7" s="707"/>
      <c r="AP7" s="708"/>
      <c r="AQ7" s="709"/>
      <c r="AR7" s="703"/>
      <c r="AS7" s="710"/>
      <c r="AT7" s="704"/>
      <c r="AU7" s="701"/>
      <c r="AV7" s="702"/>
      <c r="AW7" s="705"/>
      <c r="AX7" s="707"/>
      <c r="AY7" s="701"/>
      <c r="AZ7" s="702"/>
      <c r="BA7" s="703"/>
      <c r="BB7" s="704"/>
      <c r="BC7" s="273"/>
      <c r="BD7" s="703"/>
      <c r="BE7" s="704"/>
      <c r="BF7" s="703"/>
      <c r="BG7" s="704"/>
      <c r="BH7" s="703"/>
      <c r="BI7" s="704"/>
      <c r="BJ7" s="363"/>
      <c r="BK7" s="703"/>
      <c r="BL7" s="704"/>
      <c r="BM7" s="719"/>
      <c r="BN7" s="720"/>
      <c r="BO7" s="703"/>
      <c r="BP7" s="704"/>
      <c r="BQ7" s="275" t="s">
        <v>49</v>
      </c>
      <c r="BR7" s="281" t="s">
        <v>49</v>
      </c>
      <c r="BS7" s="383" t="s">
        <v>3</v>
      </c>
      <c r="BT7" s="449" t="s">
        <v>50</v>
      </c>
      <c r="BU7" s="149"/>
      <c r="BV7" s="149"/>
      <c r="BW7" s="149"/>
      <c r="BX7" s="149"/>
      <c r="BY7" s="149"/>
      <c r="BZ7" s="149"/>
      <c r="CA7" s="149"/>
      <c r="CB7" s="149"/>
      <c r="CC7" s="147"/>
      <c r="CD7" s="147"/>
      <c r="CE7" s="147"/>
      <c r="CF7" s="147"/>
      <c r="CG7" s="147"/>
      <c r="CH7" s="147"/>
      <c r="CI7" s="147"/>
      <c r="CJ7" s="147"/>
      <c r="CK7" s="147"/>
    </row>
    <row r="8" spans="1:1004" s="150" customFormat="1" ht="12" thickBot="1">
      <c r="A8" s="175"/>
      <c r="B8" s="445" t="s">
        <v>51</v>
      </c>
      <c r="C8" s="446" t="s">
        <v>52</v>
      </c>
      <c r="D8" s="156" t="s">
        <v>53</v>
      </c>
      <c r="E8" s="445" t="s">
        <v>54</v>
      </c>
      <c r="F8" s="446" t="s">
        <v>52</v>
      </c>
      <c r="G8" s="185" t="s">
        <v>53</v>
      </c>
      <c r="H8" s="214" t="s">
        <v>54</v>
      </c>
      <c r="I8" s="234" t="s">
        <v>52</v>
      </c>
      <c r="J8" s="185" t="s">
        <v>53</v>
      </c>
      <c r="K8" s="445" t="s">
        <v>54</v>
      </c>
      <c r="L8" s="446" t="s">
        <v>52</v>
      </c>
      <c r="M8" s="185" t="s">
        <v>53</v>
      </c>
      <c r="N8" s="445" t="s">
        <v>54</v>
      </c>
      <c r="O8" s="446" t="s">
        <v>52</v>
      </c>
      <c r="P8" s="185" t="s">
        <v>53</v>
      </c>
      <c r="Q8" s="185" t="s">
        <v>52</v>
      </c>
      <c r="R8" s="219"/>
      <c r="S8" s="343" t="s">
        <v>54</v>
      </c>
      <c r="T8" s="345" t="s">
        <v>52</v>
      </c>
      <c r="U8" s="346" t="s">
        <v>53</v>
      </c>
      <c r="V8" s="160"/>
      <c r="W8" s="343" t="s">
        <v>54</v>
      </c>
      <c r="X8" s="345" t="s">
        <v>52</v>
      </c>
      <c r="Y8" s="346" t="s">
        <v>55</v>
      </c>
      <c r="Z8" s="343" t="s">
        <v>54</v>
      </c>
      <c r="AA8" s="345" t="s">
        <v>52</v>
      </c>
      <c r="AB8" s="346" t="s">
        <v>55</v>
      </c>
      <c r="AC8" s="233" t="s">
        <v>56</v>
      </c>
      <c r="AD8" s="234" t="s">
        <v>52</v>
      </c>
      <c r="AE8" s="233" t="s">
        <v>56</v>
      </c>
      <c r="AF8" s="234" t="s">
        <v>52</v>
      </c>
      <c r="AG8" s="360" t="s">
        <v>57</v>
      </c>
      <c r="AH8" s="361" t="s">
        <v>52</v>
      </c>
      <c r="AI8" s="362" t="s">
        <v>53</v>
      </c>
      <c r="AJ8" s="344" t="s">
        <v>58</v>
      </c>
      <c r="AK8" s="357"/>
      <c r="AL8" s="369"/>
      <c r="AM8" s="370" t="s">
        <v>56</v>
      </c>
      <c r="AN8" s="371" t="s">
        <v>52</v>
      </c>
      <c r="AO8" s="346" t="s">
        <v>3</v>
      </c>
      <c r="AP8" s="372" t="s">
        <v>56</v>
      </c>
      <c r="AQ8" s="373" t="s">
        <v>52</v>
      </c>
      <c r="AR8" s="370" t="s">
        <v>56</v>
      </c>
      <c r="AS8" s="371" t="s">
        <v>52</v>
      </c>
      <c r="AT8" s="344" t="s">
        <v>3</v>
      </c>
      <c r="AU8" s="370" t="s">
        <v>56</v>
      </c>
      <c r="AV8" s="344" t="s">
        <v>52</v>
      </c>
      <c r="AW8" s="370" t="s">
        <v>56</v>
      </c>
      <c r="AX8" s="344" t="s">
        <v>52</v>
      </c>
      <c r="AY8" s="370" t="s">
        <v>56</v>
      </c>
      <c r="AZ8" s="346" t="s">
        <v>52</v>
      </c>
      <c r="BA8" s="379" t="s">
        <v>56</v>
      </c>
      <c r="BB8" s="380" t="s">
        <v>52</v>
      </c>
      <c r="BC8" s="381"/>
      <c r="BD8" s="379" t="s">
        <v>56</v>
      </c>
      <c r="BE8" s="380" t="s">
        <v>52</v>
      </c>
      <c r="BF8" s="382" t="s">
        <v>56</v>
      </c>
      <c r="BG8" s="388" t="s">
        <v>52</v>
      </c>
      <c r="BH8" s="379" t="s">
        <v>56</v>
      </c>
      <c r="BI8" s="380" t="s">
        <v>52</v>
      </c>
      <c r="BJ8" s="369"/>
      <c r="BK8" s="379" t="s">
        <v>56</v>
      </c>
      <c r="BL8" s="433" t="s">
        <v>52</v>
      </c>
      <c r="BM8" s="440" t="s">
        <v>56</v>
      </c>
      <c r="BN8" s="388" t="s">
        <v>52</v>
      </c>
      <c r="BO8" s="435" t="s">
        <v>56</v>
      </c>
      <c r="BP8" s="388" t="s">
        <v>52</v>
      </c>
      <c r="BQ8" s="379" t="s">
        <v>56</v>
      </c>
      <c r="BR8" s="388" t="s">
        <v>52</v>
      </c>
      <c r="BS8" s="389"/>
      <c r="BT8" s="390"/>
      <c r="CC8" s="147"/>
      <c r="CD8" s="147"/>
      <c r="CE8" s="147"/>
      <c r="CF8" s="147"/>
      <c r="CG8" s="147"/>
      <c r="CH8" s="147"/>
      <c r="CI8" s="147"/>
      <c r="CJ8" s="147"/>
      <c r="CK8" s="147"/>
    </row>
    <row r="9" spans="1:1004">
      <c r="A9" s="173" t="s">
        <v>59</v>
      </c>
      <c r="B9" s="197">
        <v>4106</v>
      </c>
      <c r="C9" s="198">
        <v>1972.3084200000001</v>
      </c>
      <c r="D9" s="52">
        <f t="shared" ref="D9:D23" si="0">C9/B9*100</f>
        <v>48.034788602045786</v>
      </c>
      <c r="E9" s="207">
        <v>21</v>
      </c>
      <c r="F9" s="198">
        <v>145.14161999999999</v>
      </c>
      <c r="G9" s="229">
        <f t="shared" ref="G9:G16" si="1">F9/E9*100</f>
        <v>691.15057142857142</v>
      </c>
      <c r="H9" s="207">
        <v>510</v>
      </c>
      <c r="I9" s="198">
        <v>58.638010000000001</v>
      </c>
      <c r="J9" s="229">
        <f t="shared" ref="J9:J23" si="2">I9/H9*100</f>
        <v>11.497649019607843</v>
      </c>
      <c r="K9" s="207">
        <v>821</v>
      </c>
      <c r="L9" s="198">
        <v>504.98635999999999</v>
      </c>
      <c r="M9" s="229">
        <f t="shared" ref="M9:M23" si="3">L9/K9*100</f>
        <v>61.508691839220461</v>
      </c>
      <c r="N9" s="207">
        <v>349</v>
      </c>
      <c r="O9" s="198">
        <v>247.44855000000001</v>
      </c>
      <c r="P9" s="229">
        <f t="shared" ref="P9:P23" si="4">O9/N9*100</f>
        <v>70.902163323782247</v>
      </c>
      <c r="Q9" s="229">
        <f>L9+O9</f>
        <v>752.43490999999995</v>
      </c>
      <c r="R9" s="218" t="s">
        <v>59</v>
      </c>
      <c r="S9" s="207"/>
      <c r="T9" s="198">
        <v>5.0709999999999997</v>
      </c>
      <c r="U9" s="229"/>
      <c r="V9" s="152" t="s">
        <v>60</v>
      </c>
      <c r="W9" s="207"/>
      <c r="X9" s="350"/>
      <c r="Y9" s="229"/>
      <c r="Z9" s="207">
        <v>1511.9386300000001</v>
      </c>
      <c r="AA9" s="198">
        <v>685.50393999999994</v>
      </c>
      <c r="AB9" s="229">
        <f t="shared" ref="AB9:AB23" si="5">AA9/Z9*100</f>
        <v>45.339402433285265</v>
      </c>
      <c r="AC9" s="207"/>
      <c r="AD9" s="198"/>
      <c r="AE9" s="235"/>
      <c r="AF9" s="240"/>
      <c r="AG9" s="355">
        <f t="shared" ref="AG9:AH22" si="6">B9+E9+H9+K9+N9+S9+W9+Z9+AC9+AE9</f>
        <v>7318.9386300000006</v>
      </c>
      <c r="AH9" s="353">
        <f t="shared" si="6"/>
        <v>3619.0979000000002</v>
      </c>
      <c r="AI9" s="245">
        <v>92.719950040545797</v>
      </c>
      <c r="AJ9" s="56">
        <v>-632.82918999999902</v>
      </c>
      <c r="AK9" s="154" t="s">
        <v>60</v>
      </c>
      <c r="AL9" s="218" t="s">
        <v>59</v>
      </c>
      <c r="AM9" s="364">
        <v>8402</v>
      </c>
      <c r="AN9" s="365">
        <v>4270</v>
      </c>
      <c r="AO9" s="366">
        <f>AN9/AM9*100</f>
        <v>50.821233039752443</v>
      </c>
      <c r="AP9" s="367"/>
      <c r="AQ9" s="368"/>
      <c r="AR9" s="262"/>
      <c r="AS9" s="64"/>
      <c r="AT9" s="187"/>
      <c r="AU9" s="374">
        <v>809.5</v>
      </c>
      <c r="AV9" s="375">
        <v>283</v>
      </c>
      <c r="AW9" s="447"/>
      <c r="AX9" s="448"/>
      <c r="AY9" s="207">
        <v>297.60000000000002</v>
      </c>
      <c r="AZ9" s="376">
        <v>297.60000000000002</v>
      </c>
      <c r="BA9" s="377">
        <v>3276</v>
      </c>
      <c r="BB9" s="378"/>
      <c r="BC9" s="77"/>
      <c r="BD9" s="377"/>
      <c r="BE9" s="378"/>
      <c r="BF9" s="377">
        <v>268</v>
      </c>
      <c r="BG9" s="378"/>
      <c r="BH9" s="377">
        <v>1504</v>
      </c>
      <c r="BI9" s="378">
        <v>1504</v>
      </c>
      <c r="BJ9" s="218" t="s">
        <v>59</v>
      </c>
      <c r="BK9" s="377"/>
      <c r="BL9" s="429"/>
      <c r="BM9" s="438">
        <v>207</v>
      </c>
      <c r="BN9" s="439">
        <v>27</v>
      </c>
      <c r="BO9" s="432">
        <f>AM9+AR9+AU9+AW9+AY9+BA9+BF9+BH9+BK9+BM9+BD9</f>
        <v>14764.1</v>
      </c>
      <c r="BP9" s="385">
        <f>AN9+AS9+AV9+AX9+AZ9+BB9+BE9+BG9+BI9+BL9+BN9</f>
        <v>6381.6</v>
      </c>
      <c r="BQ9" s="292">
        <f t="shared" ref="BQ9:BR22" si="7">AG9+BO9</f>
        <v>22083.038630000003</v>
      </c>
      <c r="BR9" s="293">
        <f t="shared" si="7"/>
        <v>10000.697900000001</v>
      </c>
      <c r="BS9" s="386">
        <v>98.163786759973206</v>
      </c>
      <c r="BT9" s="387">
        <f t="shared" ref="BT9:BT22" si="8">BR9-BQ9</f>
        <v>-12082.340730000002</v>
      </c>
      <c r="BU9" s="86"/>
      <c r="BV9" s="86"/>
      <c r="BW9" s="86"/>
      <c r="BX9" s="86"/>
      <c r="BY9" s="86"/>
      <c r="BZ9" s="86"/>
      <c r="CA9" s="86"/>
      <c r="CB9" s="86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</row>
    <row r="10" spans="1:1004">
      <c r="A10" s="175" t="s">
        <v>61</v>
      </c>
      <c r="B10" s="199">
        <v>92</v>
      </c>
      <c r="C10" s="200">
        <v>21.461490000000001</v>
      </c>
      <c r="D10" s="52">
        <f t="shared" si="0"/>
        <v>23.327706521739131</v>
      </c>
      <c r="E10" s="208">
        <v>78.599999999999994</v>
      </c>
      <c r="F10" s="200">
        <v>10.641500000000001</v>
      </c>
      <c r="G10" s="229">
        <f t="shared" si="1"/>
        <v>13.538804071246821</v>
      </c>
      <c r="H10" s="208">
        <v>10</v>
      </c>
      <c r="I10" s="347">
        <v>1.0799300000000001</v>
      </c>
      <c r="J10" s="229">
        <f t="shared" si="2"/>
        <v>10.799300000000001</v>
      </c>
      <c r="K10" s="208">
        <v>579</v>
      </c>
      <c r="L10" s="200">
        <v>68.270759999999996</v>
      </c>
      <c r="M10" s="229">
        <f t="shared" si="3"/>
        <v>11.791150259067356</v>
      </c>
      <c r="N10" s="208"/>
      <c r="O10" s="200"/>
      <c r="P10" s="229"/>
      <c r="Q10" s="229">
        <f t="shared" ref="Q10:Q23" si="9">L10+O10</f>
        <v>68.270759999999996</v>
      </c>
      <c r="R10" s="219" t="s">
        <v>61</v>
      </c>
      <c r="S10" s="208"/>
      <c r="T10" s="200"/>
      <c r="U10" s="230"/>
      <c r="V10" s="160" t="s">
        <v>61</v>
      </c>
      <c r="W10" s="208">
        <v>6</v>
      </c>
      <c r="X10" s="268">
        <v>2</v>
      </c>
      <c r="Y10" s="229"/>
      <c r="Z10" s="208">
        <v>465.87371000000002</v>
      </c>
      <c r="AA10" s="200">
        <v>197.7002</v>
      </c>
      <c r="AB10" s="229">
        <f t="shared" si="5"/>
        <v>42.436436260805529</v>
      </c>
      <c r="AC10" s="235"/>
      <c r="AD10" s="236"/>
      <c r="AE10" s="241"/>
      <c r="AF10" s="236"/>
      <c r="AG10" s="355">
        <f t="shared" si="6"/>
        <v>1231.47371</v>
      </c>
      <c r="AH10" s="353">
        <f t="shared" si="6"/>
        <v>301.15387999999996</v>
      </c>
      <c r="AI10" s="246">
        <v>47.702426680010497</v>
      </c>
      <c r="AJ10" s="95">
        <v>-803.70439999999996</v>
      </c>
      <c r="AK10" s="154" t="s">
        <v>61</v>
      </c>
      <c r="AL10" s="219" t="s">
        <v>61</v>
      </c>
      <c r="AM10" s="255">
        <v>1149</v>
      </c>
      <c r="AN10" s="58">
        <v>580</v>
      </c>
      <c r="AO10" s="256">
        <f t="shared" ref="AO10:AO22" si="10">AN10/AM10*100</f>
        <v>50.478677110530903</v>
      </c>
      <c r="AP10" s="59"/>
      <c r="AQ10" s="260"/>
      <c r="AR10" s="263"/>
      <c r="AS10" s="97"/>
      <c r="AT10" s="187"/>
      <c r="AU10" s="266">
        <v>16</v>
      </c>
      <c r="AV10" s="267">
        <v>8</v>
      </c>
      <c r="AW10" s="208">
        <v>2.2999999999999998</v>
      </c>
      <c r="AX10" s="268">
        <v>1.3</v>
      </c>
      <c r="AY10" s="208">
        <v>59.4</v>
      </c>
      <c r="AZ10" s="271">
        <v>59.4</v>
      </c>
      <c r="BA10" s="279"/>
      <c r="BB10" s="280"/>
      <c r="BC10" s="75"/>
      <c r="BD10" s="279"/>
      <c r="BE10" s="280"/>
      <c r="BF10" s="279"/>
      <c r="BG10" s="280"/>
      <c r="BH10" s="279"/>
      <c r="BI10" s="280"/>
      <c r="BJ10" s="219" t="s">
        <v>61</v>
      </c>
      <c r="BK10" s="279"/>
      <c r="BL10" s="430"/>
      <c r="BM10" s="436">
        <v>93</v>
      </c>
      <c r="BN10" s="437">
        <v>23</v>
      </c>
      <c r="BO10" s="432">
        <f t="shared" ref="BO10:BO22" si="11">AM10+AR10+AU10+AW10+AY10+BA10+BF10+BH10+BK10+BM10+BD10</f>
        <v>1319.7</v>
      </c>
      <c r="BP10" s="385">
        <f t="shared" ref="BP10:BP22" si="12">AN10+AS10+AV10+AX10+AZ10+BB10+BE10+BG10+BI10+BL10+BN10</f>
        <v>671.69999999999993</v>
      </c>
      <c r="BQ10" s="292">
        <f t="shared" si="7"/>
        <v>2551.17371</v>
      </c>
      <c r="BR10" s="293">
        <f t="shared" si="7"/>
        <v>972.85387999999989</v>
      </c>
      <c r="BS10" s="286">
        <v>71.781934568292598</v>
      </c>
      <c r="BT10" s="193">
        <f t="shared" si="8"/>
        <v>-1578.3198300000001</v>
      </c>
      <c r="BU10" s="86"/>
      <c r="BV10" s="86"/>
      <c r="BW10" s="86"/>
      <c r="BX10" s="86"/>
      <c r="BY10" s="86"/>
      <c r="BZ10" s="86"/>
      <c r="CA10" s="86"/>
      <c r="CB10" s="86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</row>
    <row r="11" spans="1:1004">
      <c r="A11" s="175" t="s">
        <v>62</v>
      </c>
      <c r="B11" s="460">
        <v>197.88579999999999</v>
      </c>
      <c r="C11" s="200">
        <v>117.65994000000001</v>
      </c>
      <c r="D11" s="52">
        <f t="shared" si="0"/>
        <v>59.45850586550425</v>
      </c>
      <c r="E11" s="208">
        <v>1</v>
      </c>
      <c r="F11" s="200">
        <v>6.141</v>
      </c>
      <c r="G11" s="229">
        <f t="shared" si="1"/>
        <v>614.1</v>
      </c>
      <c r="H11" s="208">
        <v>37</v>
      </c>
      <c r="I11" s="200">
        <v>9.2894400000000008</v>
      </c>
      <c r="J11" s="229">
        <f t="shared" si="2"/>
        <v>25.106594594594593</v>
      </c>
      <c r="K11" s="208">
        <v>498</v>
      </c>
      <c r="L11" s="200">
        <v>179.80049</v>
      </c>
      <c r="M11" s="229">
        <f t="shared" si="3"/>
        <v>36.104516064257027</v>
      </c>
      <c r="N11" s="208">
        <v>37</v>
      </c>
      <c r="O11" s="200">
        <v>1.7423999999999999</v>
      </c>
      <c r="P11" s="229">
        <f t="shared" si="4"/>
        <v>4.7091891891891891</v>
      </c>
      <c r="Q11" s="229">
        <f t="shared" si="9"/>
        <v>181.54289</v>
      </c>
      <c r="R11" s="219" t="s">
        <v>62</v>
      </c>
      <c r="S11" s="208">
        <v>174</v>
      </c>
      <c r="T11" s="200">
        <v>8.6</v>
      </c>
      <c r="U11" s="229"/>
      <c r="V11" s="160" t="s">
        <v>62</v>
      </c>
      <c r="W11" s="208">
        <v>5</v>
      </c>
      <c r="X11" s="268">
        <v>3.84</v>
      </c>
      <c r="Y11" s="229">
        <f>X11/W11*100</f>
        <v>76.8</v>
      </c>
      <c r="Z11" s="208">
        <v>572.21442999999999</v>
      </c>
      <c r="AA11" s="200">
        <v>242.82741999999999</v>
      </c>
      <c r="AB11" s="229">
        <f t="shared" si="5"/>
        <v>42.436437682985378</v>
      </c>
      <c r="AC11" s="223"/>
      <c r="AD11" s="236">
        <v>0.3</v>
      </c>
      <c r="AE11" s="241"/>
      <c r="AF11" s="236"/>
      <c r="AG11" s="355">
        <f t="shared" si="6"/>
        <v>1522.10023</v>
      </c>
      <c r="AH11" s="353">
        <f t="shared" si="6"/>
        <v>570.2006899999999</v>
      </c>
      <c r="AI11" s="246">
        <v>100.54190186352</v>
      </c>
      <c r="AJ11" s="57">
        <v>8.4740500000004904</v>
      </c>
      <c r="AK11" s="154" t="s">
        <v>62</v>
      </c>
      <c r="AL11" s="219" t="s">
        <v>62</v>
      </c>
      <c r="AM11" s="255">
        <v>1506</v>
      </c>
      <c r="AN11" s="58">
        <v>735</v>
      </c>
      <c r="AO11" s="256">
        <f t="shared" si="10"/>
        <v>48.804780876494021</v>
      </c>
      <c r="AP11" s="59"/>
      <c r="AQ11" s="260"/>
      <c r="AR11" s="263"/>
      <c r="AS11" s="97"/>
      <c r="AT11" s="187"/>
      <c r="AU11" s="266">
        <v>25</v>
      </c>
      <c r="AV11" s="267">
        <v>13</v>
      </c>
      <c r="AW11" s="208">
        <v>6</v>
      </c>
      <c r="AX11" s="268">
        <v>3.4</v>
      </c>
      <c r="AY11" s="210">
        <v>59.4</v>
      </c>
      <c r="AZ11" s="271">
        <v>59.4</v>
      </c>
      <c r="BA11" s="279"/>
      <c r="BB11" s="280"/>
      <c r="BC11" s="75"/>
      <c r="BD11" s="279">
        <v>9</v>
      </c>
      <c r="BE11" s="280"/>
      <c r="BF11" s="279"/>
      <c r="BG11" s="280"/>
      <c r="BH11" s="279"/>
      <c r="BI11" s="280"/>
      <c r="BJ11" s="219" t="s">
        <v>62</v>
      </c>
      <c r="BK11" s="279"/>
      <c r="BL11" s="430"/>
      <c r="BM11" s="436">
        <v>15</v>
      </c>
      <c r="BN11" s="437">
        <v>15</v>
      </c>
      <c r="BO11" s="432">
        <f t="shared" si="11"/>
        <v>1620.4</v>
      </c>
      <c r="BP11" s="385">
        <f t="shared" si="12"/>
        <v>825.8</v>
      </c>
      <c r="BQ11" s="292">
        <f t="shared" si="7"/>
        <v>3142.5002300000001</v>
      </c>
      <c r="BR11" s="293">
        <f t="shared" si="7"/>
        <v>1396.0006899999998</v>
      </c>
      <c r="BS11" s="286">
        <v>100.080230971342</v>
      </c>
      <c r="BT11" s="193">
        <f t="shared" si="8"/>
        <v>-1746.4995400000003</v>
      </c>
      <c r="BU11" s="86"/>
      <c r="BV11" s="86"/>
      <c r="BW11" s="86"/>
      <c r="BX11" s="86"/>
      <c r="BY11" s="86"/>
      <c r="BZ11" s="86"/>
      <c r="CA11" s="86"/>
      <c r="CB11" s="86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</row>
    <row r="12" spans="1:1004">
      <c r="A12" s="175" t="s">
        <v>63</v>
      </c>
      <c r="B12" s="199">
        <v>951.2</v>
      </c>
      <c r="C12" s="200">
        <v>490.99626000000001</v>
      </c>
      <c r="D12" s="52">
        <f t="shared" si="0"/>
        <v>51.618614381833474</v>
      </c>
      <c r="E12" s="208">
        <v>220</v>
      </c>
      <c r="F12" s="200">
        <v>201.16594000000001</v>
      </c>
      <c r="G12" s="229">
        <f t="shared" si="1"/>
        <v>91.439063636363642</v>
      </c>
      <c r="H12" s="208">
        <v>122</v>
      </c>
      <c r="I12" s="200">
        <v>31.701820000000001</v>
      </c>
      <c r="J12" s="229">
        <f t="shared" si="2"/>
        <v>25.985098360655741</v>
      </c>
      <c r="K12" s="208">
        <v>494</v>
      </c>
      <c r="L12" s="200">
        <v>177.54399000000001</v>
      </c>
      <c r="M12" s="229">
        <f t="shared" si="3"/>
        <v>35.94007894736842</v>
      </c>
      <c r="N12" s="208">
        <v>166</v>
      </c>
      <c r="O12" s="200">
        <v>301.40600000000001</v>
      </c>
      <c r="P12" s="229">
        <f t="shared" si="4"/>
        <v>181.5698795180723</v>
      </c>
      <c r="Q12" s="229">
        <f t="shared" si="9"/>
        <v>478.94999000000001</v>
      </c>
      <c r="R12" s="219" t="s">
        <v>63</v>
      </c>
      <c r="S12" s="208">
        <v>1602.7818199999999</v>
      </c>
      <c r="T12" s="200"/>
      <c r="U12" s="229"/>
      <c r="V12" s="160" t="s">
        <v>63</v>
      </c>
      <c r="W12" s="208"/>
      <c r="X12" s="268">
        <v>2.86</v>
      </c>
      <c r="Y12" s="230"/>
      <c r="Z12" s="208">
        <v>1554.6003000000001</v>
      </c>
      <c r="AA12" s="200">
        <v>659.71695999999997</v>
      </c>
      <c r="AB12" s="229">
        <f t="shared" si="5"/>
        <v>42.436435912176265</v>
      </c>
      <c r="AC12" s="224"/>
      <c r="AD12" s="236"/>
      <c r="AE12" s="241">
        <v>100</v>
      </c>
      <c r="AF12" s="236">
        <v>100</v>
      </c>
      <c r="AG12" s="355">
        <f t="shared" si="6"/>
        <v>5210.58212</v>
      </c>
      <c r="AH12" s="353">
        <f t="shared" si="6"/>
        <v>1965.3909699999999</v>
      </c>
      <c r="AI12" s="246">
        <v>61.018581512025101</v>
      </c>
      <c r="AJ12" s="95">
        <v>-1997.0582199999999</v>
      </c>
      <c r="AK12" s="154" t="s">
        <v>63</v>
      </c>
      <c r="AL12" s="219" t="s">
        <v>63</v>
      </c>
      <c r="AM12" s="255">
        <v>5046</v>
      </c>
      <c r="AN12" s="58">
        <v>2594</v>
      </c>
      <c r="AO12" s="256">
        <f t="shared" si="10"/>
        <v>51.407055093143086</v>
      </c>
      <c r="AP12" s="59"/>
      <c r="AQ12" s="260"/>
      <c r="AR12" s="263">
        <v>50</v>
      </c>
      <c r="AS12" s="97"/>
      <c r="AT12" s="187">
        <f t="shared" ref="AT12:AT23" si="13">AS12/AR12*100</f>
        <v>0</v>
      </c>
      <c r="AU12" s="266">
        <v>67</v>
      </c>
      <c r="AV12" s="267">
        <v>34</v>
      </c>
      <c r="AW12" s="208">
        <v>14.5</v>
      </c>
      <c r="AX12" s="268">
        <v>8.15</v>
      </c>
      <c r="AY12" s="208">
        <v>148.6</v>
      </c>
      <c r="AZ12" s="271">
        <v>148.6</v>
      </c>
      <c r="BA12" s="279"/>
      <c r="BB12" s="280"/>
      <c r="BC12" s="75"/>
      <c r="BD12" s="279"/>
      <c r="BE12" s="280"/>
      <c r="BF12" s="279"/>
      <c r="BG12" s="280"/>
      <c r="BH12" s="279"/>
      <c r="BI12" s="280"/>
      <c r="BJ12" s="219" t="s">
        <v>63</v>
      </c>
      <c r="BK12" s="279"/>
      <c r="BL12" s="430"/>
      <c r="BM12" s="436">
        <v>27</v>
      </c>
      <c r="BN12" s="437">
        <v>27</v>
      </c>
      <c r="BO12" s="432">
        <f t="shared" si="11"/>
        <v>5353.1</v>
      </c>
      <c r="BP12" s="385">
        <f t="shared" si="12"/>
        <v>2811.75</v>
      </c>
      <c r="BQ12" s="292">
        <f t="shared" si="7"/>
        <v>10563.682120000001</v>
      </c>
      <c r="BR12" s="293">
        <f t="shared" si="7"/>
        <v>4777.1409700000004</v>
      </c>
      <c r="BS12" s="286">
        <v>81.962919043173599</v>
      </c>
      <c r="BT12" s="193">
        <f t="shared" si="8"/>
        <v>-5786.5411500000009</v>
      </c>
      <c r="BU12" s="86"/>
      <c r="BV12" s="86"/>
      <c r="BW12" s="86"/>
      <c r="BX12" s="86"/>
      <c r="BY12" s="86"/>
      <c r="BZ12" s="86"/>
      <c r="CA12" s="86"/>
      <c r="CB12" s="86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</row>
    <row r="13" spans="1:1004">
      <c r="A13" s="175" t="s">
        <v>64</v>
      </c>
      <c r="B13" s="199">
        <v>55</v>
      </c>
      <c r="C13" s="200">
        <v>26.069959999999998</v>
      </c>
      <c r="D13" s="52">
        <f t="shared" si="0"/>
        <v>47.399927272727268</v>
      </c>
      <c r="E13" s="208">
        <v>34.9</v>
      </c>
      <c r="F13" s="200">
        <v>34.968400000000003</v>
      </c>
      <c r="G13" s="229">
        <f t="shared" si="1"/>
        <v>100.19598853868197</v>
      </c>
      <c r="H13" s="208">
        <v>20</v>
      </c>
      <c r="I13" s="200">
        <v>3.4320599999999999</v>
      </c>
      <c r="J13" s="229">
        <f t="shared" si="2"/>
        <v>17.160299999999999</v>
      </c>
      <c r="K13" s="208">
        <v>401</v>
      </c>
      <c r="L13" s="200">
        <v>61.988379999999999</v>
      </c>
      <c r="M13" s="229">
        <f t="shared" si="3"/>
        <v>15.458448877805486</v>
      </c>
      <c r="N13" s="208"/>
      <c r="O13" s="200"/>
      <c r="P13" s="229"/>
      <c r="Q13" s="229">
        <f t="shared" si="9"/>
        <v>61.988379999999999</v>
      </c>
      <c r="R13" s="219" t="s">
        <v>64</v>
      </c>
      <c r="S13" s="208"/>
      <c r="T13" s="200"/>
      <c r="U13" s="230"/>
      <c r="V13" s="160" t="s">
        <v>65</v>
      </c>
      <c r="W13" s="231">
        <v>15</v>
      </c>
      <c r="X13" s="268">
        <v>11.1</v>
      </c>
      <c r="Y13" s="229">
        <f>X13/W13*100</f>
        <v>74</v>
      </c>
      <c r="Z13" s="208">
        <v>754.51284999999996</v>
      </c>
      <c r="AA13" s="200">
        <v>320.18835000000001</v>
      </c>
      <c r="AB13" s="229">
        <f t="shared" si="5"/>
        <v>42.436434316526224</v>
      </c>
      <c r="AC13" s="224"/>
      <c r="AD13" s="236"/>
      <c r="AE13" s="241"/>
      <c r="AF13" s="236">
        <v>3.8999999999999999E-4</v>
      </c>
      <c r="AG13" s="355">
        <f t="shared" si="6"/>
        <v>1280.4128499999999</v>
      </c>
      <c r="AH13" s="353">
        <f t="shared" si="6"/>
        <v>457.74754000000001</v>
      </c>
      <c r="AI13" s="246">
        <v>71.878163893580606</v>
      </c>
      <c r="AJ13" s="57">
        <v>-469.52780000000001</v>
      </c>
      <c r="AK13" s="154" t="s">
        <v>65</v>
      </c>
      <c r="AL13" s="219" t="s">
        <v>64</v>
      </c>
      <c r="AM13" s="255">
        <v>1802</v>
      </c>
      <c r="AN13" s="58">
        <v>880</v>
      </c>
      <c r="AO13" s="256">
        <f t="shared" si="10"/>
        <v>48.834628190898997</v>
      </c>
      <c r="AP13" s="59"/>
      <c r="AQ13" s="260"/>
      <c r="AR13" s="263">
        <v>24</v>
      </c>
      <c r="AS13" s="97"/>
      <c r="AT13" s="187">
        <f t="shared" si="13"/>
        <v>0</v>
      </c>
      <c r="AU13" s="266">
        <v>23</v>
      </c>
      <c r="AV13" s="267">
        <v>12</v>
      </c>
      <c r="AW13" s="208">
        <v>6.5</v>
      </c>
      <c r="AX13" s="268">
        <v>3.65</v>
      </c>
      <c r="AY13" s="208">
        <v>59.4</v>
      </c>
      <c r="AZ13" s="271">
        <v>59.4</v>
      </c>
      <c r="BA13" s="279"/>
      <c r="BB13" s="280"/>
      <c r="BC13" s="75"/>
      <c r="BD13" s="279">
        <v>9</v>
      </c>
      <c r="BE13" s="280"/>
      <c r="BF13" s="279"/>
      <c r="BG13" s="280"/>
      <c r="BH13" s="279"/>
      <c r="BI13" s="280"/>
      <c r="BJ13" s="219" t="s">
        <v>64</v>
      </c>
      <c r="BK13" s="279">
        <v>317</v>
      </c>
      <c r="BL13" s="430"/>
      <c r="BM13" s="436">
        <v>23</v>
      </c>
      <c r="BN13" s="437">
        <v>23</v>
      </c>
      <c r="BO13" s="432">
        <f t="shared" si="11"/>
        <v>2263.9</v>
      </c>
      <c r="BP13" s="385">
        <f t="shared" si="12"/>
        <v>978.05</v>
      </c>
      <c r="BQ13" s="292">
        <f t="shared" si="7"/>
        <v>3544.3128500000003</v>
      </c>
      <c r="BR13" s="293">
        <f t="shared" si="7"/>
        <v>1435.79754</v>
      </c>
      <c r="BS13" s="286">
        <v>87.266075796941905</v>
      </c>
      <c r="BT13" s="193">
        <f t="shared" si="8"/>
        <v>-2108.5153100000002</v>
      </c>
      <c r="BU13" s="86"/>
      <c r="BV13" s="86"/>
      <c r="BW13" s="86"/>
      <c r="BX13" s="86"/>
      <c r="BY13" s="86"/>
      <c r="BZ13" s="86"/>
      <c r="CA13" s="86"/>
      <c r="CB13" s="86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</row>
    <row r="14" spans="1:1004">
      <c r="A14" s="175" t="s">
        <v>66</v>
      </c>
      <c r="B14" s="199">
        <v>304.3</v>
      </c>
      <c r="C14" s="200">
        <v>63.417540000000002</v>
      </c>
      <c r="D14" s="52">
        <f t="shared" si="0"/>
        <v>20.840466644758461</v>
      </c>
      <c r="E14" s="208">
        <v>1</v>
      </c>
      <c r="F14" s="200"/>
      <c r="G14" s="229">
        <f t="shared" si="1"/>
        <v>0</v>
      </c>
      <c r="H14" s="208">
        <v>32</v>
      </c>
      <c r="I14" s="200">
        <v>3.8791799999999999</v>
      </c>
      <c r="J14" s="229">
        <f t="shared" si="2"/>
        <v>12.1224375</v>
      </c>
      <c r="K14" s="208">
        <v>602</v>
      </c>
      <c r="L14" s="200">
        <v>224.94299000000001</v>
      </c>
      <c r="M14" s="229">
        <f t="shared" si="3"/>
        <v>37.365945182724253</v>
      </c>
      <c r="N14" s="208">
        <v>2</v>
      </c>
      <c r="O14" s="200">
        <v>7.0000000000000001E-3</v>
      </c>
      <c r="P14" s="229">
        <f t="shared" si="4"/>
        <v>0.35000000000000003</v>
      </c>
      <c r="Q14" s="229">
        <f t="shared" si="9"/>
        <v>224.94999000000001</v>
      </c>
      <c r="R14" s="219" t="s">
        <v>66</v>
      </c>
      <c r="S14" s="208"/>
      <c r="T14" s="200"/>
      <c r="U14" s="230"/>
      <c r="V14" s="160" t="s">
        <v>66</v>
      </c>
      <c r="W14" s="207"/>
      <c r="X14" s="268">
        <v>5.22</v>
      </c>
      <c r="Y14" s="229"/>
      <c r="Z14" s="208">
        <v>673.49134000000004</v>
      </c>
      <c r="AA14" s="200">
        <v>285.80572000000001</v>
      </c>
      <c r="AB14" s="229">
        <f t="shared" si="5"/>
        <v>42.436435782529877</v>
      </c>
      <c r="AC14" s="224"/>
      <c r="AD14" s="236"/>
      <c r="AE14" s="241"/>
      <c r="AF14" s="236"/>
      <c r="AG14" s="355">
        <f t="shared" si="6"/>
        <v>1614.79134</v>
      </c>
      <c r="AH14" s="353">
        <f t="shared" si="6"/>
        <v>583.27242999999999</v>
      </c>
      <c r="AI14" s="246">
        <v>157.71825815144999</v>
      </c>
      <c r="AJ14" s="95">
        <v>1401.1182200000001</v>
      </c>
      <c r="AK14" s="154" t="s">
        <v>66</v>
      </c>
      <c r="AL14" s="219" t="s">
        <v>66</v>
      </c>
      <c r="AM14" s="255">
        <v>1692</v>
      </c>
      <c r="AN14" s="58">
        <v>862</v>
      </c>
      <c r="AO14" s="256">
        <f t="shared" si="10"/>
        <v>50.945626477541374</v>
      </c>
      <c r="AP14" s="59"/>
      <c r="AQ14" s="260"/>
      <c r="AR14" s="263">
        <v>17</v>
      </c>
      <c r="AS14" s="97"/>
      <c r="AT14" s="187">
        <f t="shared" si="13"/>
        <v>0</v>
      </c>
      <c r="AU14" s="266">
        <v>22</v>
      </c>
      <c r="AV14" s="267">
        <v>12</v>
      </c>
      <c r="AW14" s="208">
        <v>4.0999999999999996</v>
      </c>
      <c r="AX14" s="268">
        <v>2.2999999999999998</v>
      </c>
      <c r="AY14" s="208">
        <v>59.4</v>
      </c>
      <c r="AZ14" s="271">
        <v>59.4</v>
      </c>
      <c r="BA14" s="279"/>
      <c r="BB14" s="280"/>
      <c r="BC14" s="75"/>
      <c r="BD14" s="279"/>
      <c r="BE14" s="280"/>
      <c r="BF14" s="279"/>
      <c r="BG14" s="280"/>
      <c r="BH14" s="279"/>
      <c r="BI14" s="280"/>
      <c r="BJ14" s="219" t="s">
        <v>66</v>
      </c>
      <c r="BK14" s="279"/>
      <c r="BL14" s="430"/>
      <c r="BM14" s="436">
        <v>19</v>
      </c>
      <c r="BN14" s="437">
        <v>19</v>
      </c>
      <c r="BO14" s="432">
        <f t="shared" si="11"/>
        <v>1813.5</v>
      </c>
      <c r="BP14" s="385">
        <f t="shared" si="12"/>
        <v>954.69999999999993</v>
      </c>
      <c r="BQ14" s="292">
        <f t="shared" si="7"/>
        <v>3428.2913399999998</v>
      </c>
      <c r="BR14" s="293">
        <f t="shared" si="7"/>
        <v>1537.9724299999998</v>
      </c>
      <c r="BS14" s="286">
        <v>131.97284613961</v>
      </c>
      <c r="BT14" s="193">
        <f t="shared" si="8"/>
        <v>-1890.31891</v>
      </c>
      <c r="BU14" s="86"/>
      <c r="BV14" s="86"/>
      <c r="BW14" s="86"/>
      <c r="BX14" s="86"/>
      <c r="BY14" s="86"/>
      <c r="BZ14" s="86"/>
      <c r="CA14" s="86"/>
      <c r="CB14" s="86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</row>
    <row r="15" spans="1:1004">
      <c r="A15" s="175" t="s">
        <v>67</v>
      </c>
      <c r="B15" s="199">
        <v>122</v>
      </c>
      <c r="C15" s="200">
        <v>50.508249999999997</v>
      </c>
      <c r="D15" s="52">
        <f t="shared" si="0"/>
        <v>41.400204918032784</v>
      </c>
      <c r="E15" s="209">
        <v>46</v>
      </c>
      <c r="F15" s="200">
        <v>105.60383</v>
      </c>
      <c r="G15" s="229">
        <f t="shared" si="1"/>
        <v>229.57354347826086</v>
      </c>
      <c r="H15" s="208">
        <v>44</v>
      </c>
      <c r="I15" s="198">
        <v>3.7892600000000001</v>
      </c>
      <c r="J15" s="229">
        <f t="shared" si="2"/>
        <v>8.6119545454545463</v>
      </c>
      <c r="K15" s="208">
        <v>951</v>
      </c>
      <c r="L15" s="200">
        <v>51.545630000000003</v>
      </c>
      <c r="M15" s="229">
        <f t="shared" si="3"/>
        <v>5.4201503680336494</v>
      </c>
      <c r="N15" s="208">
        <v>5</v>
      </c>
      <c r="O15" s="200">
        <v>7.0000000000000001E-3</v>
      </c>
      <c r="P15" s="229">
        <f t="shared" si="4"/>
        <v>0.13999999999999999</v>
      </c>
      <c r="Q15" s="229">
        <f t="shared" si="9"/>
        <v>51.552630000000001</v>
      </c>
      <c r="R15" s="219" t="s">
        <v>67</v>
      </c>
      <c r="S15" s="208"/>
      <c r="T15" s="200"/>
      <c r="U15" s="230"/>
      <c r="V15" s="160" t="s">
        <v>67</v>
      </c>
      <c r="W15" s="208">
        <v>5</v>
      </c>
      <c r="X15" s="268">
        <v>0.49</v>
      </c>
      <c r="Y15" s="229">
        <f>X15/W15*100</f>
        <v>9.8000000000000007</v>
      </c>
      <c r="Z15" s="208">
        <v>339.27760000000001</v>
      </c>
      <c r="AA15" s="200">
        <v>143.97730999999999</v>
      </c>
      <c r="AB15" s="229">
        <f t="shared" si="5"/>
        <v>42.436432584998244</v>
      </c>
      <c r="AC15" s="224"/>
      <c r="AD15" s="236"/>
      <c r="AE15" s="241"/>
      <c r="AF15" s="236"/>
      <c r="AG15" s="355">
        <f t="shared" si="6"/>
        <v>1512.2775999999999</v>
      </c>
      <c r="AH15" s="353">
        <f t="shared" si="6"/>
        <v>355.92128000000002</v>
      </c>
      <c r="AI15" s="246">
        <v>74.4539693743302</v>
      </c>
      <c r="AJ15" s="57">
        <v>-689.11464999999998</v>
      </c>
      <c r="AK15" s="154" t="s">
        <v>67</v>
      </c>
      <c r="AL15" s="219" t="s">
        <v>67</v>
      </c>
      <c r="AM15" s="255">
        <v>1387</v>
      </c>
      <c r="AN15" s="58">
        <v>683</v>
      </c>
      <c r="AO15" s="256">
        <f t="shared" si="10"/>
        <v>49.242970439798121</v>
      </c>
      <c r="AP15" s="59"/>
      <c r="AQ15" s="260"/>
      <c r="AR15" s="263"/>
      <c r="AS15" s="97"/>
      <c r="AT15" s="187"/>
      <c r="AU15" s="266">
        <v>23</v>
      </c>
      <c r="AV15" s="267">
        <v>12</v>
      </c>
      <c r="AW15" s="208">
        <v>4.2</v>
      </c>
      <c r="AX15" s="268">
        <v>2.35</v>
      </c>
      <c r="AY15" s="208">
        <v>59.4</v>
      </c>
      <c r="AZ15" s="271">
        <v>59.4</v>
      </c>
      <c r="BA15" s="279"/>
      <c r="BB15" s="280"/>
      <c r="BC15" s="75"/>
      <c r="BD15" s="279"/>
      <c r="BE15" s="280"/>
      <c r="BF15" s="279"/>
      <c r="BG15" s="280"/>
      <c r="BH15" s="279"/>
      <c r="BI15" s="280"/>
      <c r="BJ15" s="219" t="s">
        <v>67</v>
      </c>
      <c r="BK15" s="279"/>
      <c r="BL15" s="430"/>
      <c r="BM15" s="436">
        <v>27</v>
      </c>
      <c r="BN15" s="437">
        <v>27</v>
      </c>
      <c r="BO15" s="432">
        <f t="shared" si="11"/>
        <v>1500.6000000000001</v>
      </c>
      <c r="BP15" s="385">
        <f t="shared" si="12"/>
        <v>783.75</v>
      </c>
      <c r="BQ15" s="292">
        <f t="shared" si="7"/>
        <v>3012.8775999999998</v>
      </c>
      <c r="BR15" s="293">
        <f t="shared" si="7"/>
        <v>1139.67128</v>
      </c>
      <c r="BS15" s="286">
        <v>83.943611843961605</v>
      </c>
      <c r="BT15" s="193">
        <f t="shared" si="8"/>
        <v>-1873.2063199999998</v>
      </c>
      <c r="BU15" s="86"/>
      <c r="BV15" s="86"/>
      <c r="BW15" s="86"/>
      <c r="BX15" s="86"/>
      <c r="BY15" s="86"/>
      <c r="BZ15" s="86"/>
      <c r="CA15" s="86"/>
      <c r="CB15" s="86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</row>
    <row r="16" spans="1:1004">
      <c r="A16" s="175" t="s">
        <v>68</v>
      </c>
      <c r="B16" s="242">
        <v>106.21669</v>
      </c>
      <c r="C16" s="200">
        <v>40.896740000000001</v>
      </c>
      <c r="D16" s="52">
        <f t="shared" si="0"/>
        <v>38.503120366488545</v>
      </c>
      <c r="E16" s="207">
        <v>40</v>
      </c>
      <c r="F16" s="198">
        <v>26.518550000000001</v>
      </c>
      <c r="G16" s="229">
        <f t="shared" si="1"/>
        <v>66.296375000000012</v>
      </c>
      <c r="H16" s="208">
        <v>64.957899999999995</v>
      </c>
      <c r="I16" s="200">
        <v>1.59693</v>
      </c>
      <c r="J16" s="229">
        <f t="shared" si="2"/>
        <v>2.4584076763565323</v>
      </c>
      <c r="K16" s="208">
        <v>242</v>
      </c>
      <c r="L16" s="200">
        <v>62.145299999999999</v>
      </c>
      <c r="M16" s="229">
        <f t="shared" si="3"/>
        <v>25.679876033057852</v>
      </c>
      <c r="N16" s="208">
        <v>21</v>
      </c>
      <c r="O16" s="200">
        <v>15.807</v>
      </c>
      <c r="P16" s="229">
        <f t="shared" si="4"/>
        <v>75.271428571428572</v>
      </c>
      <c r="Q16" s="229">
        <f t="shared" si="9"/>
        <v>77.952299999999994</v>
      </c>
      <c r="R16" s="219" t="s">
        <v>68</v>
      </c>
      <c r="S16" s="208"/>
      <c r="T16" s="200"/>
      <c r="U16" s="230"/>
      <c r="V16" s="160" t="s">
        <v>69</v>
      </c>
      <c r="W16" s="208">
        <v>20</v>
      </c>
      <c r="X16" s="268">
        <v>1</v>
      </c>
      <c r="Y16" s="229"/>
      <c r="Z16" s="208">
        <v>410.17140999999998</v>
      </c>
      <c r="AA16" s="200">
        <v>174.06210999999999</v>
      </c>
      <c r="AB16" s="229">
        <f t="shared" si="5"/>
        <v>42.436431637202602</v>
      </c>
      <c r="AC16" s="224"/>
      <c r="AD16" s="236"/>
      <c r="AE16" s="242"/>
      <c r="AF16" s="200"/>
      <c r="AG16" s="355">
        <f t="shared" si="6"/>
        <v>904.346</v>
      </c>
      <c r="AH16" s="353">
        <f t="shared" si="6"/>
        <v>322.02662999999995</v>
      </c>
      <c r="AI16" s="246">
        <v>91.233401360331598</v>
      </c>
      <c r="AJ16" s="95">
        <v>-84.151720000000097</v>
      </c>
      <c r="AK16" s="154" t="s">
        <v>69</v>
      </c>
      <c r="AL16" s="219" t="s">
        <v>68</v>
      </c>
      <c r="AM16" s="255">
        <v>1955</v>
      </c>
      <c r="AN16" s="58">
        <v>956</v>
      </c>
      <c r="AO16" s="256">
        <f t="shared" si="10"/>
        <v>48.900255754475701</v>
      </c>
      <c r="AP16" s="59"/>
      <c r="AQ16" s="260"/>
      <c r="AR16" s="263">
        <v>22</v>
      </c>
      <c r="AS16" s="97"/>
      <c r="AT16" s="187">
        <f t="shared" si="13"/>
        <v>0</v>
      </c>
      <c r="AU16" s="266">
        <v>21</v>
      </c>
      <c r="AV16" s="267">
        <v>11</v>
      </c>
      <c r="AW16" s="208">
        <v>3.3</v>
      </c>
      <c r="AX16" s="268">
        <v>1.85</v>
      </c>
      <c r="AY16" s="208">
        <v>59.4</v>
      </c>
      <c r="AZ16" s="271">
        <v>59.4</v>
      </c>
      <c r="BA16" s="279"/>
      <c r="BB16" s="280"/>
      <c r="BC16" s="75"/>
      <c r="BD16" s="279"/>
      <c r="BE16" s="280"/>
      <c r="BF16" s="279"/>
      <c r="BG16" s="280"/>
      <c r="BH16" s="279"/>
      <c r="BI16" s="280"/>
      <c r="BJ16" s="219" t="s">
        <v>68</v>
      </c>
      <c r="BK16" s="279"/>
      <c r="BL16" s="430"/>
      <c r="BM16" s="436">
        <v>27</v>
      </c>
      <c r="BN16" s="437">
        <v>27</v>
      </c>
      <c r="BO16" s="432">
        <f t="shared" si="11"/>
        <v>2087.6999999999998</v>
      </c>
      <c r="BP16" s="385">
        <f t="shared" si="12"/>
        <v>1055.25</v>
      </c>
      <c r="BQ16" s="292">
        <f t="shared" si="7"/>
        <v>2992.0459999999998</v>
      </c>
      <c r="BR16" s="293">
        <f t="shared" si="7"/>
        <v>1377.2766299999998</v>
      </c>
      <c r="BS16" s="286">
        <v>97.220434065848806</v>
      </c>
      <c r="BT16" s="193">
        <f t="shared" si="8"/>
        <v>-1614.76937</v>
      </c>
      <c r="BU16" s="86"/>
      <c r="BV16" s="86"/>
      <c r="BW16" s="86"/>
      <c r="BX16" s="86"/>
      <c r="BY16" s="86"/>
      <c r="BZ16" s="86"/>
      <c r="CA16" s="86"/>
      <c r="CB16" s="86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</row>
    <row r="17" spans="1:1004">
      <c r="A17" s="175" t="s">
        <v>70</v>
      </c>
      <c r="B17" s="460">
        <v>164.6661</v>
      </c>
      <c r="C17" s="200">
        <v>19.077010000000001</v>
      </c>
      <c r="D17" s="52">
        <f t="shared" si="0"/>
        <v>11.585268613272556</v>
      </c>
      <c r="E17" s="208"/>
      <c r="F17" s="200">
        <v>8.1449999999999996</v>
      </c>
      <c r="G17" s="229"/>
      <c r="H17" s="208">
        <v>24</v>
      </c>
      <c r="I17" s="200">
        <v>3.6827100000000002</v>
      </c>
      <c r="J17" s="229">
        <f t="shared" si="2"/>
        <v>15.344625000000001</v>
      </c>
      <c r="K17" s="208">
        <v>356</v>
      </c>
      <c r="L17" s="200">
        <v>70.585989999999995</v>
      </c>
      <c r="M17" s="229">
        <f t="shared" si="3"/>
        <v>19.827525280898875</v>
      </c>
      <c r="N17" s="208">
        <v>3</v>
      </c>
      <c r="O17" s="200">
        <v>1.74871</v>
      </c>
      <c r="P17" s="229">
        <f t="shared" si="4"/>
        <v>58.290333333333336</v>
      </c>
      <c r="Q17" s="229">
        <f t="shared" si="9"/>
        <v>72.334699999999998</v>
      </c>
      <c r="R17" s="219" t="s">
        <v>70</v>
      </c>
      <c r="S17" s="208"/>
      <c r="T17" s="200"/>
      <c r="U17" s="230"/>
      <c r="V17" s="160" t="s">
        <v>70</v>
      </c>
      <c r="W17" s="208">
        <v>0.6</v>
      </c>
      <c r="X17" s="268">
        <v>2.6</v>
      </c>
      <c r="Y17" s="229">
        <f>X17/W17*100</f>
        <v>433.33333333333337</v>
      </c>
      <c r="Z17" s="208">
        <v>921.61972000000003</v>
      </c>
      <c r="AA17" s="200">
        <v>391.10253</v>
      </c>
      <c r="AB17" s="229">
        <f t="shared" si="5"/>
        <v>42.436432458281168</v>
      </c>
      <c r="AC17" s="224"/>
      <c r="AD17" s="236">
        <v>8.4</v>
      </c>
      <c r="AE17" s="242"/>
      <c r="AF17" s="200"/>
      <c r="AG17" s="355">
        <f t="shared" si="6"/>
        <v>1469.88582</v>
      </c>
      <c r="AH17" s="353">
        <f t="shared" si="6"/>
        <v>505.34195</v>
      </c>
      <c r="AI17" s="246">
        <v>88.982982745378294</v>
      </c>
      <c r="AJ17" s="57">
        <v>-179.15575999999999</v>
      </c>
      <c r="AK17" s="154" t="s">
        <v>70</v>
      </c>
      <c r="AL17" s="219" t="s">
        <v>70</v>
      </c>
      <c r="AM17" s="255">
        <v>1468</v>
      </c>
      <c r="AN17" s="58">
        <v>721</v>
      </c>
      <c r="AO17" s="256">
        <f t="shared" si="10"/>
        <v>49.114441416893733</v>
      </c>
      <c r="AP17" s="59"/>
      <c r="AQ17" s="260"/>
      <c r="AR17" s="263"/>
      <c r="AS17" s="97"/>
      <c r="AT17" s="187"/>
      <c r="AU17" s="266">
        <v>23</v>
      </c>
      <c r="AV17" s="267">
        <v>12</v>
      </c>
      <c r="AW17" s="208">
        <v>5.3</v>
      </c>
      <c r="AX17" s="268">
        <v>3</v>
      </c>
      <c r="AY17" s="208">
        <v>59.4</v>
      </c>
      <c r="AZ17" s="271">
        <v>59.4</v>
      </c>
      <c r="BA17" s="279"/>
      <c r="BB17" s="280"/>
      <c r="BC17" s="75"/>
      <c r="BD17" s="279">
        <v>9</v>
      </c>
      <c r="BE17" s="280"/>
      <c r="BF17" s="279"/>
      <c r="BG17" s="280"/>
      <c r="BH17" s="279"/>
      <c r="BI17" s="280"/>
      <c r="BJ17" s="219" t="s">
        <v>70</v>
      </c>
      <c r="BK17" s="279"/>
      <c r="BL17" s="430"/>
      <c r="BM17" s="436">
        <v>27</v>
      </c>
      <c r="BN17" s="437">
        <v>27</v>
      </c>
      <c r="BO17" s="432">
        <f t="shared" si="11"/>
        <v>1591.7</v>
      </c>
      <c r="BP17" s="385">
        <f t="shared" si="12"/>
        <v>822.4</v>
      </c>
      <c r="BQ17" s="292">
        <f t="shared" si="7"/>
        <v>3061.5858200000002</v>
      </c>
      <c r="BR17" s="293">
        <f t="shared" si="7"/>
        <v>1327.7419500000001</v>
      </c>
      <c r="BS17" s="286">
        <v>94.744428437199005</v>
      </c>
      <c r="BT17" s="193">
        <f t="shared" si="8"/>
        <v>-1733.8438700000002</v>
      </c>
      <c r="BU17" s="86"/>
      <c r="BV17" s="86"/>
      <c r="BW17" s="86"/>
      <c r="BX17" s="86"/>
      <c r="BY17" s="86"/>
      <c r="BZ17" s="86"/>
      <c r="CA17" s="86"/>
      <c r="CB17" s="86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</row>
    <row r="18" spans="1:1004">
      <c r="A18" s="175" t="s">
        <v>71</v>
      </c>
      <c r="B18" s="199">
        <v>61</v>
      </c>
      <c r="C18" s="200">
        <v>24.18928</v>
      </c>
      <c r="D18" s="52">
        <f t="shared" si="0"/>
        <v>39.65455737704918</v>
      </c>
      <c r="E18" s="208">
        <v>4</v>
      </c>
      <c r="F18" s="200">
        <v>5.2486899999999999</v>
      </c>
      <c r="G18" s="229">
        <f t="shared" ref="G18:G23" si="14">F18/E18*100</f>
        <v>131.21725000000001</v>
      </c>
      <c r="H18" s="208">
        <v>19</v>
      </c>
      <c r="I18" s="200">
        <v>0.51385999999999998</v>
      </c>
      <c r="J18" s="229">
        <f t="shared" si="2"/>
        <v>2.7045263157894737</v>
      </c>
      <c r="K18" s="208">
        <v>286</v>
      </c>
      <c r="L18" s="200">
        <v>44.491349999999997</v>
      </c>
      <c r="M18" s="229">
        <f t="shared" si="3"/>
        <v>15.556416083916083</v>
      </c>
      <c r="N18" s="208">
        <v>5</v>
      </c>
      <c r="O18" s="200"/>
      <c r="P18" s="229">
        <f t="shared" si="4"/>
        <v>0</v>
      </c>
      <c r="Q18" s="229">
        <f t="shared" si="9"/>
        <v>44.491349999999997</v>
      </c>
      <c r="R18" s="219" t="s">
        <v>71</v>
      </c>
      <c r="S18" s="208">
        <v>68.8</v>
      </c>
      <c r="T18" s="200">
        <v>9.7627199999999998</v>
      </c>
      <c r="U18" s="230"/>
      <c r="V18" s="160" t="s">
        <v>71</v>
      </c>
      <c r="W18" s="208"/>
      <c r="X18" s="268">
        <v>8.6078399999999995</v>
      </c>
      <c r="Y18" s="230"/>
      <c r="Z18" s="208">
        <v>238.00068999999999</v>
      </c>
      <c r="AA18" s="200">
        <v>100.99903</v>
      </c>
      <c r="AB18" s="229">
        <f t="shared" si="5"/>
        <v>42.436444196863462</v>
      </c>
      <c r="AC18" s="224"/>
      <c r="AD18" s="236"/>
      <c r="AE18" s="242"/>
      <c r="AF18" s="200"/>
      <c r="AG18" s="355">
        <f t="shared" si="6"/>
        <v>681.80069000000003</v>
      </c>
      <c r="AH18" s="353">
        <f t="shared" si="6"/>
        <v>193.81277</v>
      </c>
      <c r="AI18" s="246">
        <v>76.104077990160107</v>
      </c>
      <c r="AJ18" s="95">
        <v>-204.57490000000001</v>
      </c>
      <c r="AK18" s="154" t="s">
        <v>71</v>
      </c>
      <c r="AL18" s="219" t="s">
        <v>71</v>
      </c>
      <c r="AM18" s="255">
        <v>1756</v>
      </c>
      <c r="AN18" s="58">
        <v>846</v>
      </c>
      <c r="AO18" s="256">
        <f t="shared" si="10"/>
        <v>48.177676537585427</v>
      </c>
      <c r="AP18" s="59"/>
      <c r="AQ18" s="260"/>
      <c r="AR18" s="263">
        <v>20</v>
      </c>
      <c r="AS18" s="97"/>
      <c r="AT18" s="187">
        <f t="shared" si="13"/>
        <v>0</v>
      </c>
      <c r="AU18" s="266">
        <v>19</v>
      </c>
      <c r="AV18" s="267">
        <v>10</v>
      </c>
      <c r="AW18" s="208">
        <v>4.4000000000000004</v>
      </c>
      <c r="AX18" s="268">
        <v>2.5</v>
      </c>
      <c r="AY18" s="208">
        <v>59.4</v>
      </c>
      <c r="AZ18" s="271">
        <v>59.4</v>
      </c>
      <c r="BA18" s="279"/>
      <c r="BB18" s="280"/>
      <c r="BC18" s="75"/>
      <c r="BD18" s="279"/>
      <c r="BE18" s="280"/>
      <c r="BF18" s="279"/>
      <c r="BG18" s="280"/>
      <c r="BH18" s="279"/>
      <c r="BI18" s="280"/>
      <c r="BJ18" s="219" t="s">
        <v>71</v>
      </c>
      <c r="BK18" s="279">
        <v>1357</v>
      </c>
      <c r="BL18" s="430"/>
      <c r="BM18" s="436">
        <v>25</v>
      </c>
      <c r="BN18" s="437">
        <v>25</v>
      </c>
      <c r="BO18" s="432">
        <f t="shared" si="11"/>
        <v>3240.8</v>
      </c>
      <c r="BP18" s="385">
        <f t="shared" si="12"/>
        <v>942.9</v>
      </c>
      <c r="BQ18" s="292">
        <f t="shared" si="7"/>
        <v>3922.6006900000002</v>
      </c>
      <c r="BR18" s="293">
        <f t="shared" si="7"/>
        <v>1136.7127700000001</v>
      </c>
      <c r="BS18" s="286">
        <v>93.041925670757706</v>
      </c>
      <c r="BT18" s="193">
        <f t="shared" si="8"/>
        <v>-2785.8879200000001</v>
      </c>
      <c r="BU18" s="86"/>
      <c r="BV18" s="86"/>
      <c r="BW18" s="86"/>
      <c r="BX18" s="86"/>
      <c r="BY18" s="86"/>
      <c r="BZ18" s="86"/>
      <c r="CA18" s="86"/>
      <c r="CB18" s="86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</row>
    <row r="19" spans="1:1004">
      <c r="A19" s="175" t="s">
        <v>72</v>
      </c>
      <c r="B19" s="199">
        <v>145</v>
      </c>
      <c r="C19" s="200">
        <v>69.765159999999995</v>
      </c>
      <c r="D19" s="52">
        <f t="shared" si="0"/>
        <v>48.113903448275856</v>
      </c>
      <c r="E19" s="208">
        <v>65</v>
      </c>
      <c r="F19" s="200">
        <v>21.974080000000001</v>
      </c>
      <c r="G19" s="229">
        <f t="shared" si="14"/>
        <v>33.806276923076922</v>
      </c>
      <c r="H19" s="208">
        <v>60</v>
      </c>
      <c r="I19" s="200">
        <v>2.02901</v>
      </c>
      <c r="J19" s="229">
        <f t="shared" si="2"/>
        <v>3.3816833333333332</v>
      </c>
      <c r="K19" s="199">
        <v>855.2</v>
      </c>
      <c r="L19" s="200">
        <v>75.683179999999993</v>
      </c>
      <c r="M19" s="229">
        <f t="shared" si="3"/>
        <v>8.8497637979419999</v>
      </c>
      <c r="N19" s="208">
        <v>1</v>
      </c>
      <c r="O19" s="200">
        <v>23.871739999999999</v>
      </c>
      <c r="P19" s="229">
        <f t="shared" si="4"/>
        <v>2387.174</v>
      </c>
      <c r="Q19" s="229">
        <f t="shared" si="9"/>
        <v>99.554919999999996</v>
      </c>
      <c r="R19" s="219" t="s">
        <v>72</v>
      </c>
      <c r="S19" s="208"/>
      <c r="T19" s="200"/>
      <c r="U19" s="229"/>
      <c r="V19" s="160" t="s">
        <v>72</v>
      </c>
      <c r="W19" s="208">
        <v>5</v>
      </c>
      <c r="X19" s="268"/>
      <c r="Y19" s="229"/>
      <c r="Z19" s="208">
        <v>303.83067999999997</v>
      </c>
      <c r="AA19" s="200">
        <v>128.93494999999999</v>
      </c>
      <c r="AB19" s="229">
        <f t="shared" si="5"/>
        <v>42.436448485057532</v>
      </c>
      <c r="AC19" s="224"/>
      <c r="AD19" s="236"/>
      <c r="AE19" s="242"/>
      <c r="AF19" s="200"/>
      <c r="AG19" s="355">
        <f t="shared" si="6"/>
        <v>1435.0306800000001</v>
      </c>
      <c r="AH19" s="353">
        <f t="shared" si="6"/>
        <v>322.25811999999996</v>
      </c>
      <c r="AI19" s="246">
        <v>63.634181550164101</v>
      </c>
      <c r="AJ19" s="57">
        <v>-535.82997</v>
      </c>
      <c r="AK19" s="154" t="s">
        <v>72</v>
      </c>
      <c r="AL19" s="219" t="s">
        <v>72</v>
      </c>
      <c r="AM19" s="255">
        <v>1246</v>
      </c>
      <c r="AN19" s="58">
        <v>602</v>
      </c>
      <c r="AO19" s="256">
        <f t="shared" si="10"/>
        <v>48.314606741573037</v>
      </c>
      <c r="AP19" s="59"/>
      <c r="AQ19" s="260"/>
      <c r="AR19" s="263"/>
      <c r="AS19" s="97"/>
      <c r="AT19" s="187"/>
      <c r="AU19" s="266">
        <v>19</v>
      </c>
      <c r="AV19" s="267">
        <v>10</v>
      </c>
      <c r="AW19" s="208">
        <v>5.4</v>
      </c>
      <c r="AX19" s="268">
        <v>3</v>
      </c>
      <c r="AY19" s="208">
        <v>59.4</v>
      </c>
      <c r="AZ19" s="271">
        <v>59.4</v>
      </c>
      <c r="BA19" s="279"/>
      <c r="BB19" s="280"/>
      <c r="BC19" s="75"/>
      <c r="BD19" s="279"/>
      <c r="BE19" s="280"/>
      <c r="BF19" s="279"/>
      <c r="BG19" s="280"/>
      <c r="BH19" s="279"/>
      <c r="BI19" s="280"/>
      <c r="BJ19" s="219" t="s">
        <v>72</v>
      </c>
      <c r="BK19" s="279"/>
      <c r="BL19" s="430"/>
      <c r="BM19" s="436">
        <v>21</v>
      </c>
      <c r="BN19" s="437">
        <v>21</v>
      </c>
      <c r="BO19" s="432">
        <f t="shared" si="11"/>
        <v>1350.8000000000002</v>
      </c>
      <c r="BP19" s="385">
        <f t="shared" si="12"/>
        <v>695.4</v>
      </c>
      <c r="BQ19" s="292">
        <f t="shared" si="7"/>
        <v>2785.83068</v>
      </c>
      <c r="BR19" s="293">
        <f t="shared" si="7"/>
        <v>1017.6581199999999</v>
      </c>
      <c r="BS19" s="286">
        <v>82.449895255513596</v>
      </c>
      <c r="BT19" s="193">
        <f t="shared" si="8"/>
        <v>-1768.17256</v>
      </c>
      <c r="BU19" s="86"/>
      <c r="BV19" s="86"/>
      <c r="BW19" s="86"/>
      <c r="BX19" s="86"/>
      <c r="BY19" s="86"/>
      <c r="BZ19" s="86"/>
      <c r="CA19" s="86"/>
      <c r="CB19" s="86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  <c r="ALN19" s="147"/>
      <c r="ALO19" s="147"/>
      <c r="ALP19" s="147"/>
    </row>
    <row r="20" spans="1:1004">
      <c r="A20" s="175" t="s">
        <v>73</v>
      </c>
      <c r="B20" s="199">
        <v>171</v>
      </c>
      <c r="C20" s="200">
        <v>78.837010000000006</v>
      </c>
      <c r="D20" s="52">
        <f t="shared" si="0"/>
        <v>46.103514619883043</v>
      </c>
      <c r="E20" s="208">
        <v>20</v>
      </c>
      <c r="F20" s="200">
        <v>4.7234999999999996</v>
      </c>
      <c r="G20" s="229">
        <f t="shared" si="14"/>
        <v>23.617499999999996</v>
      </c>
      <c r="H20" s="208">
        <v>132</v>
      </c>
      <c r="I20" s="200">
        <v>16.195599999999999</v>
      </c>
      <c r="J20" s="229">
        <f t="shared" si="2"/>
        <v>12.269393939393938</v>
      </c>
      <c r="K20" s="208">
        <v>574</v>
      </c>
      <c r="L20" s="200">
        <v>161.87683999999999</v>
      </c>
      <c r="M20" s="229">
        <f t="shared" si="3"/>
        <v>28.201540069686409</v>
      </c>
      <c r="N20" s="208">
        <v>19</v>
      </c>
      <c r="O20" s="200">
        <v>-1.8580000000000001</v>
      </c>
      <c r="P20" s="229">
        <f t="shared" si="4"/>
        <v>-9.7789473684210542</v>
      </c>
      <c r="Q20" s="229">
        <f t="shared" si="9"/>
        <v>160.01883999999998</v>
      </c>
      <c r="R20" s="219" t="s">
        <v>73</v>
      </c>
      <c r="S20" s="208"/>
      <c r="T20" s="200">
        <v>182</v>
      </c>
      <c r="U20" s="230"/>
      <c r="V20" s="160" t="s">
        <v>73</v>
      </c>
      <c r="W20" s="208"/>
      <c r="X20" s="268">
        <v>5.62</v>
      </c>
      <c r="Y20" s="229"/>
      <c r="Z20" s="208">
        <v>1068.4712099999999</v>
      </c>
      <c r="AA20" s="200">
        <v>453.42108999999999</v>
      </c>
      <c r="AB20" s="229">
        <f t="shared" si="5"/>
        <v>42.43643495083036</v>
      </c>
      <c r="AC20" s="224"/>
      <c r="AD20" s="236"/>
      <c r="AE20" s="242"/>
      <c r="AF20" s="200"/>
      <c r="AG20" s="355">
        <f t="shared" si="6"/>
        <v>1984.4712099999999</v>
      </c>
      <c r="AH20" s="353">
        <f t="shared" si="6"/>
        <v>900.81603999999993</v>
      </c>
      <c r="AI20" s="246">
        <v>83.775152627712799</v>
      </c>
      <c r="AJ20" s="95">
        <v>-479.74732</v>
      </c>
      <c r="AK20" s="154" t="s">
        <v>73</v>
      </c>
      <c r="AL20" s="219" t="s">
        <v>73</v>
      </c>
      <c r="AM20" s="255">
        <v>3692</v>
      </c>
      <c r="AN20" s="58">
        <v>1885</v>
      </c>
      <c r="AO20" s="256">
        <f t="shared" si="10"/>
        <v>51.056338028169016</v>
      </c>
      <c r="AP20" s="59"/>
      <c r="AQ20" s="260"/>
      <c r="AR20" s="263">
        <v>51</v>
      </c>
      <c r="AS20" s="97"/>
      <c r="AT20" s="187">
        <f t="shared" si="13"/>
        <v>0</v>
      </c>
      <c r="AU20" s="266">
        <v>46</v>
      </c>
      <c r="AV20" s="267">
        <v>24</v>
      </c>
      <c r="AW20" s="208">
        <v>10.5</v>
      </c>
      <c r="AX20" s="268">
        <v>5.95</v>
      </c>
      <c r="AY20" s="208">
        <v>148.6</v>
      </c>
      <c r="AZ20" s="271">
        <v>148.6</v>
      </c>
      <c r="BA20" s="279"/>
      <c r="BB20" s="280"/>
      <c r="BC20" s="75"/>
      <c r="BD20" s="279"/>
      <c r="BE20" s="280"/>
      <c r="BF20" s="279"/>
      <c r="BG20" s="280"/>
      <c r="BH20" s="279"/>
      <c r="BI20" s="280"/>
      <c r="BJ20" s="219" t="s">
        <v>73</v>
      </c>
      <c r="BK20" s="279">
        <v>423</v>
      </c>
      <c r="BL20" s="430"/>
      <c r="BM20" s="436">
        <v>27</v>
      </c>
      <c r="BN20" s="437">
        <v>27</v>
      </c>
      <c r="BO20" s="432">
        <f t="shared" si="11"/>
        <v>4398.1000000000004</v>
      </c>
      <c r="BP20" s="385">
        <f t="shared" si="12"/>
        <v>2090.5500000000002</v>
      </c>
      <c r="BQ20" s="292">
        <f t="shared" si="7"/>
        <v>6382.5712100000001</v>
      </c>
      <c r="BR20" s="293">
        <f t="shared" si="7"/>
        <v>2991.3660399999999</v>
      </c>
      <c r="BS20" s="286">
        <v>93.205836201602906</v>
      </c>
      <c r="BT20" s="193">
        <f t="shared" si="8"/>
        <v>-3391.2051700000002</v>
      </c>
      <c r="BU20" s="86"/>
      <c r="BV20" s="86"/>
      <c r="BW20" s="86"/>
      <c r="BX20" s="86"/>
      <c r="BY20" s="86"/>
      <c r="BZ20" s="86"/>
      <c r="CA20" s="86"/>
      <c r="CB20" s="86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  <c r="ALN20" s="147"/>
      <c r="ALO20" s="147"/>
      <c r="ALP20" s="147"/>
    </row>
    <row r="21" spans="1:1004">
      <c r="A21" s="175" t="s">
        <v>74</v>
      </c>
      <c r="B21" s="199">
        <v>97</v>
      </c>
      <c r="C21" s="200">
        <v>78.769409999999993</v>
      </c>
      <c r="D21" s="52">
        <f t="shared" si="0"/>
        <v>81.205577319587618</v>
      </c>
      <c r="E21" s="208">
        <v>131</v>
      </c>
      <c r="F21" s="200">
        <v>140.935</v>
      </c>
      <c r="G21" s="229">
        <f t="shared" si="14"/>
        <v>107.58396946564885</v>
      </c>
      <c r="H21" s="208">
        <v>51</v>
      </c>
      <c r="I21" s="200">
        <v>0.96</v>
      </c>
      <c r="J21" s="229">
        <f t="shared" si="2"/>
        <v>1.8823529411764703</v>
      </c>
      <c r="K21" s="208">
        <v>70</v>
      </c>
      <c r="L21" s="200">
        <v>28.426490000000001</v>
      </c>
      <c r="M21" s="229">
        <f t="shared" si="3"/>
        <v>40.609271428571432</v>
      </c>
      <c r="N21" s="208">
        <v>212</v>
      </c>
      <c r="O21" s="200">
        <v>64.350999999999999</v>
      </c>
      <c r="P21" s="229">
        <f t="shared" si="4"/>
        <v>30.354245283018866</v>
      </c>
      <c r="Q21" s="229">
        <f t="shared" si="9"/>
        <v>92.77749</v>
      </c>
      <c r="R21" s="219" t="s">
        <v>74</v>
      </c>
      <c r="S21" s="208"/>
      <c r="T21" s="200"/>
      <c r="U21" s="230"/>
      <c r="V21" s="160" t="s">
        <v>74</v>
      </c>
      <c r="W21" s="208">
        <v>1</v>
      </c>
      <c r="X21" s="268"/>
      <c r="Y21" s="229">
        <f>X21/W21*100</f>
        <v>0</v>
      </c>
      <c r="Z21" s="208">
        <v>187.36224000000001</v>
      </c>
      <c r="AA21" s="200">
        <v>79.509820000000005</v>
      </c>
      <c r="AB21" s="229">
        <f t="shared" si="5"/>
        <v>42.436416217056326</v>
      </c>
      <c r="AC21" s="224"/>
      <c r="AD21" s="236"/>
      <c r="AE21" s="242"/>
      <c r="AF21" s="200"/>
      <c r="AG21" s="355">
        <f t="shared" si="6"/>
        <v>749.36224000000004</v>
      </c>
      <c r="AH21" s="353">
        <f t="shared" si="6"/>
        <v>392.95172000000002</v>
      </c>
      <c r="AI21" s="246">
        <v>60.169679429457098</v>
      </c>
      <c r="AJ21" s="57">
        <v>-498.06142999999997</v>
      </c>
      <c r="AK21" s="154" t="s">
        <v>74</v>
      </c>
      <c r="AL21" s="219" t="s">
        <v>74</v>
      </c>
      <c r="AM21" s="255">
        <v>799</v>
      </c>
      <c r="AN21" s="58">
        <v>364</v>
      </c>
      <c r="AO21" s="256">
        <f t="shared" si="10"/>
        <v>45.55694618272841</v>
      </c>
      <c r="AP21" s="59"/>
      <c r="AQ21" s="260"/>
      <c r="AR21" s="263"/>
      <c r="AS21" s="97"/>
      <c r="AT21" s="187"/>
      <c r="AU21" s="266">
        <v>11</v>
      </c>
      <c r="AV21" s="267">
        <v>6</v>
      </c>
      <c r="AW21" s="208">
        <v>2.2999999999999998</v>
      </c>
      <c r="AX21" s="268">
        <v>1.3</v>
      </c>
      <c r="AY21" s="208">
        <v>59.4</v>
      </c>
      <c r="AZ21" s="271">
        <v>59.4</v>
      </c>
      <c r="BA21" s="279"/>
      <c r="BB21" s="280"/>
      <c r="BC21" s="75"/>
      <c r="BD21" s="279"/>
      <c r="BE21" s="280"/>
      <c r="BF21" s="279"/>
      <c r="BG21" s="280"/>
      <c r="BH21" s="279"/>
      <c r="BI21" s="280"/>
      <c r="BJ21" s="219" t="s">
        <v>74</v>
      </c>
      <c r="BK21" s="279"/>
      <c r="BL21" s="430"/>
      <c r="BM21" s="436">
        <v>215</v>
      </c>
      <c r="BN21" s="437">
        <v>15</v>
      </c>
      <c r="BO21" s="432">
        <f t="shared" si="11"/>
        <v>1086.6999999999998</v>
      </c>
      <c r="BP21" s="385">
        <f t="shared" si="12"/>
        <v>445.7</v>
      </c>
      <c r="BQ21" s="292">
        <f t="shared" si="7"/>
        <v>1836.0622399999997</v>
      </c>
      <c r="BR21" s="293">
        <f t="shared" si="7"/>
        <v>838.65172000000007</v>
      </c>
      <c r="BS21" s="286">
        <v>77.929742315826701</v>
      </c>
      <c r="BT21" s="193">
        <f t="shared" si="8"/>
        <v>-997.41051999999968</v>
      </c>
      <c r="BU21" s="86"/>
      <c r="BV21" s="86"/>
      <c r="BW21" s="86"/>
      <c r="BX21" s="86"/>
      <c r="BY21" s="86"/>
      <c r="BZ21" s="86"/>
      <c r="CA21" s="86"/>
      <c r="CB21" s="86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  <c r="ALN21" s="147"/>
      <c r="ALO21" s="147"/>
      <c r="ALP21" s="147"/>
    </row>
    <row r="22" spans="1:1004" ht="12" thickBot="1">
      <c r="A22" s="178" t="s">
        <v>75</v>
      </c>
      <c r="B22" s="201">
        <v>116.6978</v>
      </c>
      <c r="C22" s="202">
        <v>52.678980000000003</v>
      </c>
      <c r="D22" s="391">
        <f t="shared" si="0"/>
        <v>45.141365132847405</v>
      </c>
      <c r="E22" s="210">
        <v>14</v>
      </c>
      <c r="F22" s="202">
        <v>21.773409999999998</v>
      </c>
      <c r="G22" s="356">
        <f t="shared" si="14"/>
        <v>155.52435714285713</v>
      </c>
      <c r="H22" s="210">
        <v>54</v>
      </c>
      <c r="I22" s="202">
        <v>6.5421199999999997</v>
      </c>
      <c r="J22" s="356">
        <f t="shared" si="2"/>
        <v>12.115037037037037</v>
      </c>
      <c r="K22" s="216">
        <v>281</v>
      </c>
      <c r="L22" s="348">
        <v>23.222639999999998</v>
      </c>
      <c r="M22" s="356">
        <f t="shared" si="3"/>
        <v>8.2642846975088968</v>
      </c>
      <c r="N22" s="216">
        <v>1</v>
      </c>
      <c r="O22" s="348">
        <v>1.9640000000000001E-2</v>
      </c>
      <c r="P22" s="356">
        <f t="shared" si="4"/>
        <v>1.9640000000000002</v>
      </c>
      <c r="Q22" s="356">
        <f t="shared" si="9"/>
        <v>23.242279999999997</v>
      </c>
      <c r="R22" s="220" t="s">
        <v>75</v>
      </c>
      <c r="S22" s="216"/>
      <c r="T22" s="349"/>
      <c r="U22" s="392"/>
      <c r="V22" s="163" t="s">
        <v>75</v>
      </c>
      <c r="W22" s="232">
        <v>10</v>
      </c>
      <c r="X22" s="351"/>
      <c r="Y22" s="356">
        <f>X22/W22*100</f>
        <v>0</v>
      </c>
      <c r="Z22" s="232">
        <v>293.7029</v>
      </c>
      <c r="AA22" s="349">
        <v>124.63711000000001</v>
      </c>
      <c r="AB22" s="356">
        <f t="shared" si="5"/>
        <v>42.436458747938822</v>
      </c>
      <c r="AC22" s="237"/>
      <c r="AD22" s="238"/>
      <c r="AE22" s="393"/>
      <c r="AF22" s="348"/>
      <c r="AG22" s="394">
        <f t="shared" si="6"/>
        <v>770.40070000000003</v>
      </c>
      <c r="AH22" s="347">
        <f t="shared" si="6"/>
        <v>228.87389999999999</v>
      </c>
      <c r="AI22" s="247">
        <v>99.611577062884507</v>
      </c>
      <c r="AJ22" s="95">
        <v>-5.2049799999999804</v>
      </c>
      <c r="AK22" s="395" t="s">
        <v>75</v>
      </c>
      <c r="AL22" s="220" t="s">
        <v>75</v>
      </c>
      <c r="AM22" s="257">
        <v>1843</v>
      </c>
      <c r="AN22" s="122">
        <v>894</v>
      </c>
      <c r="AO22" s="396">
        <f t="shared" si="10"/>
        <v>48.50786760716224</v>
      </c>
      <c r="AP22" s="397"/>
      <c r="AQ22" s="398"/>
      <c r="AR22" s="264">
        <v>16</v>
      </c>
      <c r="AS22" s="126"/>
      <c r="AT22" s="399">
        <f t="shared" si="13"/>
        <v>0</v>
      </c>
      <c r="AU22" s="400">
        <v>20</v>
      </c>
      <c r="AV22" s="401">
        <v>10</v>
      </c>
      <c r="AW22" s="210">
        <v>3.9</v>
      </c>
      <c r="AX22" s="269">
        <v>2.2000000000000002</v>
      </c>
      <c r="AY22" s="210">
        <v>59.4</v>
      </c>
      <c r="AZ22" s="269">
        <v>59.4</v>
      </c>
      <c r="BA22" s="275"/>
      <c r="BB22" s="276"/>
      <c r="BC22" s="101"/>
      <c r="BD22" s="275"/>
      <c r="BE22" s="276"/>
      <c r="BF22" s="275"/>
      <c r="BG22" s="276"/>
      <c r="BH22" s="275"/>
      <c r="BI22" s="276"/>
      <c r="BJ22" s="220" t="s">
        <v>75</v>
      </c>
      <c r="BK22" s="275"/>
      <c r="BL22" s="431"/>
      <c r="BM22" s="441">
        <v>27</v>
      </c>
      <c r="BN22" s="442">
        <v>27</v>
      </c>
      <c r="BO22" s="432">
        <f t="shared" si="11"/>
        <v>1969.3000000000002</v>
      </c>
      <c r="BP22" s="385">
        <f t="shared" si="12"/>
        <v>992.6</v>
      </c>
      <c r="BQ22" s="402">
        <f t="shared" si="7"/>
        <v>2739.7007000000003</v>
      </c>
      <c r="BR22" s="403">
        <f t="shared" si="7"/>
        <v>1221.4739</v>
      </c>
      <c r="BS22" s="287">
        <v>99.851740763812899</v>
      </c>
      <c r="BT22" s="404">
        <f t="shared" si="8"/>
        <v>-1518.2268000000004</v>
      </c>
      <c r="BU22" s="86"/>
      <c r="BV22" s="86"/>
      <c r="BW22" s="86"/>
      <c r="BX22" s="86"/>
      <c r="BY22" s="86"/>
      <c r="BZ22" s="86"/>
      <c r="CA22" s="86"/>
      <c r="CB22" s="86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  <c r="ALN22" s="147"/>
      <c r="ALO22" s="147"/>
      <c r="ALP22" s="147"/>
    </row>
    <row r="23" spans="1:1004" ht="12" thickBot="1">
      <c r="A23" s="405" t="s">
        <v>16</v>
      </c>
      <c r="B23" s="406">
        <f>SUM(B9:B22)</f>
        <v>6689.9663900000005</v>
      </c>
      <c r="C23" s="407">
        <f>SUM(C9:C22)</f>
        <v>3106.6354499999998</v>
      </c>
      <c r="D23" s="408">
        <f t="shared" si="0"/>
        <v>46.437235538936683</v>
      </c>
      <c r="E23" s="409">
        <f>SUM(E9:E22)</f>
        <v>676.5</v>
      </c>
      <c r="F23" s="407">
        <f>SUM(F9:F22)</f>
        <v>732.98051999999984</v>
      </c>
      <c r="G23" s="410">
        <f t="shared" si="14"/>
        <v>108.34893126385808</v>
      </c>
      <c r="H23" s="411">
        <f>SUM(H9:H22)</f>
        <v>1179.9578999999999</v>
      </c>
      <c r="I23" s="407">
        <f>SUM(I9:I22)</f>
        <v>143.32993000000002</v>
      </c>
      <c r="J23" s="410">
        <f t="shared" si="2"/>
        <v>12.147037618884541</v>
      </c>
      <c r="K23" s="409">
        <f>SUM(K9:K22)</f>
        <v>7010.2</v>
      </c>
      <c r="L23" s="407">
        <f>SUM(L9:L22)</f>
        <v>1735.5103899999999</v>
      </c>
      <c r="M23" s="410">
        <f t="shared" si="3"/>
        <v>24.756931185986133</v>
      </c>
      <c r="N23" s="409">
        <f>SUM(N9:N22)</f>
        <v>821</v>
      </c>
      <c r="O23" s="407">
        <f>SUM(O9:O22)</f>
        <v>654.55103999999994</v>
      </c>
      <c r="P23" s="410">
        <f t="shared" si="4"/>
        <v>79.726070645554188</v>
      </c>
      <c r="Q23" s="452">
        <f t="shared" si="9"/>
        <v>2390.0614299999997</v>
      </c>
      <c r="R23" s="360" t="s">
        <v>16</v>
      </c>
      <c r="S23" s="406">
        <f>SUM(S9:S22)</f>
        <v>1845.5818199999999</v>
      </c>
      <c r="T23" s="407">
        <f>SUM(T9:T22)</f>
        <v>205.43371999999999</v>
      </c>
      <c r="U23" s="410"/>
      <c r="V23" s="412">
        <f>SUM(V9:V22)</f>
        <v>0</v>
      </c>
      <c r="W23" s="409">
        <f>SUM(W9:W22)</f>
        <v>67.599999999999994</v>
      </c>
      <c r="X23" s="407">
        <f>SUM(X9:X22)</f>
        <v>43.337839999999993</v>
      </c>
      <c r="Y23" s="410">
        <f>X23/W23*100</f>
        <v>64.109230769230763</v>
      </c>
      <c r="Z23" s="406">
        <f>SUM(Z9:Z22)</f>
        <v>9295.0677100000012</v>
      </c>
      <c r="AA23" s="407">
        <f>SUM(AA9:AA22)</f>
        <v>3988.38654</v>
      </c>
      <c r="AB23" s="410">
        <f t="shared" si="5"/>
        <v>42.908633529470002</v>
      </c>
      <c r="AC23" s="411">
        <f t="shared" ref="AC23:AI23" si="15">SUM(AC9:AC22)</f>
        <v>0</v>
      </c>
      <c r="AD23" s="413">
        <f t="shared" si="15"/>
        <v>8.7000000000000011</v>
      </c>
      <c r="AE23" s="409">
        <f t="shared" si="15"/>
        <v>100</v>
      </c>
      <c r="AF23" s="414">
        <f t="shared" si="15"/>
        <v>100.00039</v>
      </c>
      <c r="AG23" s="415">
        <f t="shared" si="15"/>
        <v>27685.873820000001</v>
      </c>
      <c r="AH23" s="416">
        <f t="shared" si="15"/>
        <v>10718.865820000001</v>
      </c>
      <c r="AI23" s="417">
        <f t="shared" si="15"/>
        <v>1169.5443042815507</v>
      </c>
      <c r="AJ23" s="418">
        <v>-5.2049799999999804</v>
      </c>
      <c r="AK23" s="419">
        <f>SUM(AK9:AK22)</f>
        <v>0</v>
      </c>
      <c r="AL23" s="360" t="s">
        <v>16</v>
      </c>
      <c r="AM23" s="420">
        <f>SUM(AM9:AM22)</f>
        <v>33743</v>
      </c>
      <c r="AN23" s="421">
        <f>SUM(AN9:AN22)</f>
        <v>16872</v>
      </c>
      <c r="AO23" s="422">
        <v>100</v>
      </c>
      <c r="AP23" s="423">
        <f>SUM(AP9:AP22)</f>
        <v>0</v>
      </c>
      <c r="AQ23" s="419">
        <f>SUM(AQ9:AQ22)</f>
        <v>0</v>
      </c>
      <c r="AR23" s="411">
        <f>SUM(AR9:AR22)</f>
        <v>200</v>
      </c>
      <c r="AS23" s="424">
        <f>SUM(AS9:AS22)</f>
        <v>0</v>
      </c>
      <c r="AT23" s="425">
        <f t="shared" si="13"/>
        <v>0</v>
      </c>
      <c r="AU23" s="411">
        <f t="shared" ref="AU23:BB23" si="16">SUM(AU9:AU22)</f>
        <v>1144.5</v>
      </c>
      <c r="AV23" s="414">
        <f t="shared" si="16"/>
        <v>457</v>
      </c>
      <c r="AW23" s="411">
        <f t="shared" si="16"/>
        <v>72.7</v>
      </c>
      <c r="AX23" s="414">
        <f t="shared" si="16"/>
        <v>40.950000000000003</v>
      </c>
      <c r="AY23" s="411">
        <f t="shared" si="16"/>
        <v>1248.2</v>
      </c>
      <c r="AZ23" s="414">
        <f t="shared" si="16"/>
        <v>1248.2</v>
      </c>
      <c r="BA23" s="411">
        <f t="shared" si="16"/>
        <v>3276</v>
      </c>
      <c r="BB23" s="414">
        <f t="shared" si="16"/>
        <v>0</v>
      </c>
      <c r="BC23" s="426"/>
      <c r="BD23" s="411">
        <f t="shared" ref="BD23:BR23" si="17">SUM(BD9:BD22)</f>
        <v>27</v>
      </c>
      <c r="BE23" s="414">
        <f t="shared" si="17"/>
        <v>0</v>
      </c>
      <c r="BF23" s="411">
        <f t="shared" si="17"/>
        <v>268</v>
      </c>
      <c r="BG23" s="414">
        <f t="shared" si="17"/>
        <v>0</v>
      </c>
      <c r="BH23" s="411">
        <f t="shared" si="17"/>
        <v>1504</v>
      </c>
      <c r="BI23" s="414">
        <f t="shared" si="17"/>
        <v>1504</v>
      </c>
      <c r="BJ23" s="360" t="s">
        <v>16</v>
      </c>
      <c r="BK23" s="411">
        <f t="shared" ref="BK23:BN23" si="18">SUM(BK9:BK22)</f>
        <v>2097</v>
      </c>
      <c r="BL23" s="434">
        <f t="shared" si="18"/>
        <v>0</v>
      </c>
      <c r="BM23" s="411">
        <f t="shared" si="18"/>
        <v>780</v>
      </c>
      <c r="BN23" s="428">
        <f t="shared" si="18"/>
        <v>330</v>
      </c>
      <c r="BO23" s="423">
        <f t="shared" si="17"/>
        <v>44360.400000000009</v>
      </c>
      <c r="BP23" s="407">
        <f t="shared" si="17"/>
        <v>20452.149999999998</v>
      </c>
      <c r="BQ23" s="450">
        <f t="shared" si="17"/>
        <v>72046.273820000002</v>
      </c>
      <c r="BR23" s="451">
        <f t="shared" si="17"/>
        <v>31171.015820000004</v>
      </c>
      <c r="BS23" s="427">
        <v>99.851740763812899</v>
      </c>
      <c r="BT23" s="414">
        <f>SUM(BT9:BT22)</f>
        <v>-40875.258000000002</v>
      </c>
      <c r="BU23" s="86"/>
      <c r="BV23" s="86"/>
      <c r="BW23" s="86"/>
      <c r="BX23" s="86"/>
      <c r="BY23" s="86"/>
      <c r="BZ23" s="86"/>
      <c r="CA23" s="86"/>
      <c r="CB23" s="86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</row>
    <row r="24" spans="1:1004">
      <c r="AH24" s="164"/>
      <c r="BQ24" s="165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</row>
    <row r="25" spans="1:1004">
      <c r="D25" s="166"/>
      <c r="E25" s="166"/>
      <c r="F25" s="166"/>
      <c r="G25" s="166"/>
      <c r="AG25" s="164"/>
      <c r="AH25" s="165"/>
      <c r="BQ25" s="141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</row>
    <row r="26" spans="1:1004" ht="12.75">
      <c r="A26" s="1" t="s">
        <v>76</v>
      </c>
      <c r="C26" s="16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</row>
    <row r="27" spans="1:1004">
      <c r="B27" s="168"/>
      <c r="C27" s="168"/>
      <c r="E27" s="165"/>
      <c r="H27" s="168"/>
      <c r="I27" s="168"/>
      <c r="N27" s="168"/>
      <c r="O27" s="168"/>
      <c r="S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H27" s="168"/>
      <c r="AI27" s="168"/>
      <c r="AQ27" s="168"/>
      <c r="AR27" s="168"/>
      <c r="AS27" s="168"/>
      <c r="AT27" s="168"/>
      <c r="AU27" s="168"/>
      <c r="AV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K27" s="168"/>
      <c r="BL27" s="168"/>
      <c r="BM27" s="168"/>
      <c r="BN27" s="168"/>
      <c r="BO27" s="168"/>
      <c r="BP27" s="168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</row>
    <row r="28" spans="1:1004">
      <c r="C28" s="164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</row>
    <row r="29" spans="1:1004">
      <c r="C29" s="164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</row>
    <row r="30" spans="1:1004">
      <c r="C30" s="164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</row>
    <row r="31" spans="1:1004">
      <c r="C31" s="164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</row>
    <row r="32" spans="1:1004">
      <c r="C32" s="164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  <c r="ALN32" s="147"/>
      <c r="ALO32" s="147"/>
      <c r="ALP32" s="147"/>
    </row>
    <row r="33" spans="3:3" s="147" customFormat="1">
      <c r="C33" s="164"/>
    </row>
    <row r="34" spans="3:3" s="147" customFormat="1">
      <c r="C34" s="164"/>
    </row>
    <row r="35" spans="3:3" s="147" customFormat="1">
      <c r="C35" s="164"/>
    </row>
    <row r="36" spans="3:3" s="147" customFormat="1">
      <c r="C36" s="164"/>
    </row>
    <row r="37" spans="3:3" s="147" customFormat="1">
      <c r="C37" s="164"/>
    </row>
    <row r="38" spans="3:3" s="147" customFormat="1">
      <c r="C38" s="164"/>
    </row>
    <row r="39" spans="3:3" s="147" customFormat="1">
      <c r="C39" s="164"/>
    </row>
    <row r="40" spans="3:3" s="147" customFormat="1">
      <c r="C40" s="164"/>
    </row>
    <row r="41" spans="3:3" s="147" customFormat="1">
      <c r="C41" s="164"/>
    </row>
    <row r="42" spans="3:3" s="147" customFormat="1">
      <c r="C42" s="164"/>
    </row>
    <row r="43" spans="3:3" s="147" customFormat="1">
      <c r="C43" s="169"/>
    </row>
  </sheetData>
  <mergeCells count="33">
    <mergeCell ref="S7:T7"/>
    <mergeCell ref="Z7:AA7"/>
    <mergeCell ref="AW6:AX7"/>
    <mergeCell ref="AY6:AZ7"/>
    <mergeCell ref="BA6:BB7"/>
    <mergeCell ref="AU6:AV7"/>
    <mergeCell ref="AC7:AD7"/>
    <mergeCell ref="B7:C7"/>
    <mergeCell ref="E7:F7"/>
    <mergeCell ref="H7:I7"/>
    <mergeCell ref="K7:L7"/>
    <mergeCell ref="N7:O7"/>
    <mergeCell ref="BK6:BL7"/>
    <mergeCell ref="BM6:BN7"/>
    <mergeCell ref="BO6:BP7"/>
    <mergeCell ref="BD6:BE7"/>
    <mergeCell ref="BF6:BG7"/>
    <mergeCell ref="A4:BS4"/>
    <mergeCell ref="B6:C6"/>
    <mergeCell ref="E6:F6"/>
    <mergeCell ref="H6:I6"/>
    <mergeCell ref="K6:L6"/>
    <mergeCell ref="N6:O6"/>
    <mergeCell ref="S6:T6"/>
    <mergeCell ref="W6:X7"/>
    <mergeCell ref="Z6:AA6"/>
    <mergeCell ref="AC6:AD6"/>
    <mergeCell ref="BH6:BI7"/>
    <mergeCell ref="AE6:AF7"/>
    <mergeCell ref="AK6:AK7"/>
    <mergeCell ref="AM6:AO7"/>
    <mergeCell ref="AP6:AQ7"/>
    <mergeCell ref="AR6:AT7"/>
  </mergeCells>
  <pageMargins left="0.25" right="0.25" top="0.75" bottom="0.75" header="0.3" footer="0.3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51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25</vt:i4>
      </vt:variant>
    </vt:vector>
  </HeadingPairs>
  <TitlesOfParts>
    <vt:vector size="25" baseType="lpstr">
      <vt:lpstr>на1_января</vt:lpstr>
      <vt:lpstr>на_1_февраля</vt:lpstr>
      <vt:lpstr>Лист1</vt:lpstr>
      <vt:lpstr>на 1 марта</vt:lpstr>
      <vt:lpstr>на 1 апреля</vt:lpstr>
      <vt:lpstr>на 1 мая</vt:lpstr>
      <vt:lpstr>Лист2</vt:lpstr>
      <vt:lpstr>на 1 июня</vt:lpstr>
      <vt:lpstr>НА 1 ИЮЛЯ</vt:lpstr>
      <vt:lpstr>Лист3</vt:lpstr>
      <vt:lpstr>на 1 августа</vt:lpstr>
      <vt:lpstr>Лист4</vt:lpstr>
      <vt:lpstr>Лист5</vt:lpstr>
      <vt:lpstr>на 1 сентября</vt:lpstr>
      <vt:lpstr>на 1 октября</vt:lpstr>
      <vt:lpstr>Лист6</vt:lpstr>
      <vt:lpstr>на 1 ноября</vt:lpstr>
      <vt:lpstr>1 декабря</vt:lpstr>
      <vt:lpstr>Лист7</vt:lpstr>
      <vt:lpstr>1 января</vt:lpstr>
      <vt:lpstr>1 февраля</vt:lpstr>
      <vt:lpstr>1 марта</vt:lpstr>
      <vt:lpstr>1 мая</vt:lpstr>
      <vt:lpstr>1 июня</vt:lpstr>
      <vt:lpstr>1августа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KOMP1</dc:creator>
  <cp:lastModifiedBy>Admin1</cp:lastModifiedBy>
  <cp:revision>13</cp:revision>
  <cp:lastPrinted>2016-08-09T05:27:38Z</cp:lastPrinted>
  <dcterms:created xsi:type="dcterms:W3CDTF">2015-01-29T05:55:01Z</dcterms:created>
  <dcterms:modified xsi:type="dcterms:W3CDTF">2016-08-11T12:11:24Z</dcterms:modified>
</cp:coreProperties>
</file>