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<sst xmlns="http://schemas.openxmlformats.org/spreadsheetml/2006/main" count="1312" uniqueCount="439">
  <si>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</si>
  <si>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</si>
  <si>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</si>
  <si>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</si>
  <si>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</si>
  <si>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</si>
  <si>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</si>
  <si>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</si>
  <si>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</si>
  <si>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</si>
  <si>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</si>
  <si>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</si>
  <si>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</si>
  <si>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</si>
  <si>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</si>
  <si>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</si>
  <si>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</si>
  <si>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</si>
  <si>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</si>
  <si>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</si>
  <si>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</si>
  <si>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</si>
  <si>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</si>
  <si>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</si>
  <si>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</si>
  <si>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</si>
  <si>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</si>
  <si>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</si>
  <si>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</si>
  <si>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</si>
  <si>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</si>
  <si>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</si>
  <si>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</si>
  <si>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</si>
  <si>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</si>
  <si>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</si>
  <si>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</si>
  <si>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</si>
  <si>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</si>
  <si>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</si>
  <si>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</si>
  <si>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</si>
  <si>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</si>
  <si>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</si>
  <si>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</si>
  <si>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</si>
  <si>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</si>
  <si>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</si>
  <si>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</si>
  <si>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</si>
  <si>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</si>
  <si>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</si>
  <si>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</si>
  <si>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</si>
  <si>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</si>
  <si>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</si>
  <si>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</si>
  <si>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</si>
  <si>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</si>
  <si>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</si>
  <si>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</si>
  <si>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</si>
  <si>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</si>
  <si>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</si>
  <si>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</si>
  <si>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</si>
  <si>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</si>
  <si>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</si>
  <si>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</si>
  <si>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</si>
  <si>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</si>
  <si>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</si>
  <si>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</si>
  <si>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</si>
  <si>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</si>
  <si>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</si>
  <si>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</si>
  <si>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</si>
  <si>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</si>
  <si>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</si>
  <si>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</si>
  <si>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</si>
  <si>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</si>
  <si>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</si>
  <si>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</si>
  <si>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</si>
  <si>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</si>
  <si>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</si>
  <si>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</si>
  <si>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</si>
  <si>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</si>
  <si>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</si>
  <si>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</si>
  <si>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</si>
  <si>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</si>
  <si>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</si>
  <si>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</si>
  <si>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</si>
  <si>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</si>
  <si>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</si>
  <si>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</si>
  <si>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</si>
  <si>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</si>
  <si>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</si>
  <si>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</si>
  <si>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</si>
  <si>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</si>
  <si>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</si>
  <si>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</si>
  <si>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</si>
  <si>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</si>
  <si>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</si>
  <si>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</si>
  <si>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</si>
  <si>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</si>
  <si>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</si>
  <si>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</si>
  <si>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</si>
  <si>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</si>
  <si>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</si>
  <si>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</si>
  <si>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</si>
  <si>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</si>
  <si>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</si>
  <si>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</si>
  <si>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</si>
  <si>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</si>
  <si>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</si>
  <si>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</si>
  <si>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</si>
  <si>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</si>
  <si>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</si>
  <si>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</si>
  <si>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</si>
  <si>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</si>
  <si>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</si>
  <si>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</si>
  <si>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</si>
  <si>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</si>
  <si>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</si>
  <si>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</si>
  <si>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</si>
  <si>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</si>
  <si>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</si>
  <si>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</si>
  <si>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</si>
  <si>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</si>
  <si>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</si>
  <si>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</si>
  <si>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</si>
  <si>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</si>
  <si>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</si>
  <si>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</si>
  <si>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</si>
  <si>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</si>
  <si>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</si>
  <si>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</si>
  <si>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</si>
  <si>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</si>
  <si>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</si>
  <si>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</si>
  <si>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</si>
  <si>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</si>
  <si>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</si>
  <si>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</si>
  <si>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</si>
  <si>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</si>
  <si>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</si>
  <si>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</si>
  <si>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</si>
  <si>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</si>
  <si>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</si>
  <si>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</si>
  <si>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</si>
  <si>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</si>
  <si>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</si>
  <si>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</si>
  <si>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</si>
  <si>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</si>
  <si>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</si>
  <si>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</si>
  <si>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</si>
  <si>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</si>
  <si>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</si>
  <si>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</si>
  <si>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</si>
  <si>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</si>
  <si>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</si>
  <si>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</si>
  <si>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</si>
  <si>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</si>
  <si>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</si>
  <si>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</si>
  <si>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</si>
  <si>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</si>
  <si>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</si>
  <si>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</si>
  <si>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</si>
  <si>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</si>
  <si>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</si>
  <si>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</si>
  <si>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</si>
  <si>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</si>
  <si>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</si>
  <si>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</si>
  <si>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</si>
  <si>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</si>
  <si>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</si>
  <si>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</si>
  <si>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</si>
  <si>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</si>
  <si>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</si>
  <si>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</si>
  <si>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</si>
  <si>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</si>
  <si>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</si>
  <si>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</si>
  <si>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</si>
  <si>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</si>
  <si>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</si>
  <si>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</si>
  <si>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</si>
  <si>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</si>
  <si>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</si>
  <si>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</si>
  <si>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</si>
  <si>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</si>
  <si>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</si>
  <si>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</si>
  <si>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</si>
  <si>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</si>
  <si>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</si>
  <si>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</si>
  <si>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</si>
  <si>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</si>
  <si>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</si>
  <si>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</si>
  <si>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</si>
  <si>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</si>
  <si>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</si>
  <si>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</si>
  <si>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</si>
  <si>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</si>
  <si>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</si>
  <si>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</si>
  <si>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</si>
  <si>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</si>
  <si>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</si>
  <si>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</si>
  <si>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</si>
  <si>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</si>
  <si>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</si>
  <si>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</si>
  <si>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</si>
  <si>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</si>
  <si>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</si>
  <si>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</si>
  <si>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</si>
  <si>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</si>
  <si>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</si>
  <si>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</si>
  <si>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</si>
  <si>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</si>
  <si>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</si>
  <si>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</si>
  <si>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</si>
  <si>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</si>
  <si>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</si>
  <si>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</si>
  <si>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</si>
  <si>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</si>
  <si>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</si>
  <si>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</si>
  <si>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</si>
  <si>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</si>
  <si>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</si>
  <si>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</si>
  <si>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</si>
  <si>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</si>
  <si>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</si>
  <si>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</si>
  <si>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</si>
  <si>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</si>
  <si>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</si>
  <si>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</si>
  <si>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</si>
  <si>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</si>
  <si>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</si>
  <si>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</si>
  <si>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</si>
  <si>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</si>
  <si>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</si>
  <si>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</si>
  <si>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</si>
  <si>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</si>
  <si>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</si>
  <si>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</si>
  <si>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</si>
  <si>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</si>
  <si>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</si>
  <si>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</si>
  <si>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</si>
  <si>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</si>
  <si>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</si>
  <si>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</si>
  <si>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</si>
  <si>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</si>
  <si>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</si>
  <si>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</si>
  <si>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</si>
  <si>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</si>
  <si>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</si>
  <si>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</si>
  <si>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</si>
  <si>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</si>
  <si>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</si>
  <si>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</si>
  <si>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</si>
  <si>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</si>
  <si>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</si>
  <si>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</si>
  <si>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</si>
  <si>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</si>
  <si>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</si>
  <si>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</si>
  <si>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</si>
  <si>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</si>
  <si>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</si>
  <si>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</si>
  <si>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</si>
  <si>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</si>
  <si>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</si>
  <si>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</si>
  <si>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</si>
  <si>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</si>
  <si>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</si>
  <si>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</si>
  <si>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</si>
  <si>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</si>
  <si>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</si>
  <si>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</si>
  <si>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</si>
  <si>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</si>
  <si>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</si>
  <si>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</si>
  <si>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</si>
  <si>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</si>
  <si>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</si>
  <si>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</si>
  <si>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</si>
  <si>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</si>
  <si>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</si>
  <si>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</si>
  <si>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</si>
  <si>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</si>
  <si>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</si>
  <si>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</si>
  <si>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</si>
  <si>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</si>
  <si>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</si>
  <si>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</si>
  <si>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</si>
  <si>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</si>
  <si>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</si>
  <si>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</si>
  <si>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</si>
  <si>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</si>
  <si>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</si>
  <si>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</si>
  <si>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</si>
  <si>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</si>
  <si>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</si>
  <si>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</si>
  <si>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</si>
  <si>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</si>
  <si>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</si>
  <si>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</si>
  <si>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</si>
  <si>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</si>
  <si>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</si>
  <si>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</si>
  <si>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</si>
  <si>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</si>
  <si>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</si>
  <si>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</si>
  <si>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</si>
  <si>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</si>
  <si>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</si>
  <si>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</si>
  <si>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</si>
  <si>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</si>
  <si>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</si>
  <si>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</si>
  <si>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</si>
  <si>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</si>
  <si>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</si>
  <si>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</si>
  <si>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</si>
  <si>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</si>
  <si>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</si>
  <si>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</si>
  <si>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</si>
  <si>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</si>
  <si>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</si>
  <si>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</si>
  <si>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</si>
  <si>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</si>
  <si>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</si>
  <si>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</si>
  <si>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</si>
  <si>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</si>
  <si>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</si>
  <si>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</si>
  <si>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</si>
  <si>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</si>
  <si>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</si>
  <si>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</si>
  <si>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</si>
  <si>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</si>
  <si>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</si>
  <si>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</si>
  <si>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</si>
  <si>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</si>
  <si>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</si>
  <si>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</si>
  <si>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</si>
  <si>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</si>
  <si>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000 0709 0000000 851 000</t>
  </si>
  <si>
    <t>000 0700 0000000 851 000</t>
  </si>
  <si>
    <t>000 0804 0000000 851 000</t>
  </si>
  <si>
    <t>000 1105 0000000 851 000</t>
  </si>
  <si>
    <t>000 1100 0000000 851 000</t>
  </si>
  <si>
    <t>Справки об испонении бюджета по расходам районного бюджета на                                             1 октября  2018 года</t>
  </si>
  <si>
    <t>Исполнено  на 01.10.2018 года</t>
  </si>
  <si>
    <t>Исполнено  на 01.10.2017 года</t>
  </si>
  <si>
    <t>Справки об испонении бюджета по расходам консолидированного бюджета на 1 октября  2018 года</t>
  </si>
  <si>
    <t>000 0707 0000000 621 000</t>
  </si>
  <si>
    <t>000 0502 0000000 853 000</t>
  </si>
  <si>
    <t>000 0500 0000000 853 000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</si>
</sst>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zoomScalePageLayoutView="0" workbookViewId="0" topLeftCell="A311">
      <selection activeCell="D320" sqref="D320:E32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435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433</v>
      </c>
      <c r="F5" s="19" t="s">
        <v>434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C8+C77+C81+C119+C158+C180+C183+C238+C280+C283+C302+C328+C331</f>
        <v>406741261.26</v>
      </c>
      <c r="D7" s="29">
        <f>D8+D77+D81+D119+D158+D180+D183+D238+D280+D283+D302+D328+D331</f>
        <v>458952077.08</v>
      </c>
      <c r="E7" s="29">
        <f>E8+E77+E81+E119+E158+E180+E183+E238+E280+E283+E302+E328+E331</f>
        <v>335806575.56000006</v>
      </c>
      <c r="F7" s="29">
        <f>F8+F77+F81+F119+F158+F180+F183+F238+F280+F283+F302+F328+F331</f>
        <v>304042978.47</v>
      </c>
      <c r="G7" s="28">
        <f>E7/D7*100</f>
        <v>73.16811325847112</v>
      </c>
      <c r="H7" s="33">
        <f>D7-E7</f>
        <v>123145501.51999992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69854791.13</v>
      </c>
      <c r="E8" s="29">
        <f>E9+E17+E18+E19+E13+E22+E24+E23+E20+E21</f>
        <v>45669313.97</v>
      </c>
      <c r="F8" s="29">
        <f>F9+F17+F18+F19+F13+F22+F24+F23+F20</f>
        <v>39468133.52</v>
      </c>
      <c r="G8" s="28">
        <f aca="true" t="shared" si="0" ref="G8:G84">E8/D8*100</f>
        <v>65.37749699230973</v>
      </c>
      <c r="H8" s="33">
        <f aca="true" t="shared" si="1" ref="H8:H84">D8-E8</f>
        <v>24185477.159999996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40986084.87</v>
      </c>
      <c r="E9" s="35">
        <f>E10+E11+E12</f>
        <v>30418476.130000003</v>
      </c>
      <c r="F9" s="35">
        <f>F10+F11+F12</f>
        <v>25848002.540000003</v>
      </c>
      <c r="G9" s="27">
        <f t="shared" si="0"/>
        <v>74.21659381832048</v>
      </c>
      <c r="H9" s="30">
        <f t="shared" si="1"/>
        <v>10567608.739999995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31399989.93</v>
      </c>
      <c r="E10" s="35">
        <f>E27+E32+E39+E52+E65</f>
        <v>23367659.6</v>
      </c>
      <c r="F10" s="35">
        <f>F27+F32+F39+F52+F65</f>
        <v>20040212.6</v>
      </c>
      <c r="G10" s="27">
        <f t="shared" si="0"/>
        <v>74.41932195549593</v>
      </c>
      <c r="H10" s="30">
        <f t="shared" si="1"/>
        <v>8032330.329999998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9435722.51</v>
      </c>
      <c r="E11" s="35">
        <f>E29+E33+E41+E54+E67</f>
        <v>6960439.16</v>
      </c>
      <c r="F11" s="35">
        <f>F29+F33+F41+F54+F67</f>
        <v>5744969.44</v>
      </c>
      <c r="G11" s="27">
        <f t="shared" si="0"/>
        <v>73.76689122240838</v>
      </c>
      <c r="H11" s="30">
        <f t="shared" si="1"/>
        <v>2475283.3499999996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150372.43</v>
      </c>
      <c r="E12" s="35">
        <f>E40+E53+E66</f>
        <v>90377.37</v>
      </c>
      <c r="F12" s="35">
        <f>F40+F53+F66+F28</f>
        <v>62820.5</v>
      </c>
      <c r="G12" s="27">
        <f t="shared" si="0"/>
        <v>60.10235386899048</v>
      </c>
      <c r="H12" s="30">
        <f t="shared" si="1"/>
        <v>59995.06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8414286</v>
      </c>
      <c r="E13" s="35">
        <f>E14+E15+E16</f>
        <v>5696251.6</v>
      </c>
      <c r="F13" s="35">
        <f>F14+F15+F16</f>
        <v>4888404.32</v>
      </c>
      <c r="G13" s="27">
        <f>E13/D13*100</f>
        <v>67.69738513761001</v>
      </c>
      <c r="H13" s="30">
        <f>D13-E13</f>
        <v>2718034.4000000004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6460100</v>
      </c>
      <c r="E14" s="35">
        <f aca="true" t="shared" si="3" ref="E14:F16">E69</f>
        <v>4521291.02</v>
      </c>
      <c r="F14" s="35">
        <f t="shared" si="3"/>
        <v>3802723.95</v>
      </c>
      <c r="G14" s="27">
        <f>E14/D14*100</f>
        <v>69.98794167272952</v>
      </c>
      <c r="H14" s="30">
        <f>D14-E14</f>
        <v>1938808.9800000004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1200</v>
      </c>
      <c r="F15" s="35">
        <f t="shared" si="3"/>
        <v>200</v>
      </c>
      <c r="G15" s="27">
        <f>E15/D15*100</f>
        <v>60</v>
      </c>
      <c r="H15" s="30">
        <f>D15-E15</f>
        <v>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1952186</v>
      </c>
      <c r="E16" s="35">
        <f t="shared" si="3"/>
        <v>1173760.58</v>
      </c>
      <c r="F16" s="35">
        <f t="shared" si="3"/>
        <v>1085480.37</v>
      </c>
      <c r="G16" s="27">
        <f>E16/D16*100</f>
        <v>60.1254480874261</v>
      </c>
      <c r="H16" s="30">
        <f>D16-E16</f>
        <v>778425.4199999999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3327074.7800000003</v>
      </c>
      <c r="E17" s="35">
        <f>E34+E42+E55+E72</f>
        <v>1908533.3900000001</v>
      </c>
      <c r="F17" s="35">
        <f>F34+F42+F55+F72</f>
        <v>1764231.81</v>
      </c>
      <c r="G17" s="27">
        <f t="shared" si="0"/>
        <v>57.36370584372617</v>
      </c>
      <c r="H17" s="30">
        <f t="shared" si="1"/>
        <v>1418541.3900000001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15392270.7</v>
      </c>
      <c r="E18" s="35">
        <f>E35+E43+E56+E73+E60+E49</f>
        <v>7136306.619999999</v>
      </c>
      <c r="F18" s="35">
        <f>F35+F43+F56+F73+F60+F49</f>
        <v>6919474.1</v>
      </c>
      <c r="G18" s="27">
        <f t="shared" si="0"/>
        <v>46.36292304812441</v>
      </c>
      <c r="H18" s="30">
        <f t="shared" si="1"/>
        <v>8255964.08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418</v>
      </c>
      <c r="B21" s="3" t="s">
        <v>420</v>
      </c>
      <c r="C21" s="35"/>
      <c r="D21" s="35">
        <f>D45+D74</f>
        <v>665485</v>
      </c>
      <c r="E21" s="35">
        <f>E45+E74</f>
        <v>433048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215893</v>
      </c>
      <c r="E22" s="35">
        <f>E36+E46+E57+E75</f>
        <v>900.79</v>
      </c>
      <c r="F22" s="35">
        <f>F36+F46+F57+F75</f>
        <v>997.13</v>
      </c>
      <c r="G22" s="27">
        <f t="shared" si="0"/>
        <v>0.41723909529257547</v>
      </c>
      <c r="H22" s="30">
        <f t="shared" si="1"/>
        <v>214992.21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192040.8</v>
      </c>
      <c r="E23" s="35">
        <f>E58+E47+E76</f>
        <v>73797.44</v>
      </c>
      <c r="F23" s="35">
        <f>F58+F47+F76</f>
        <v>47023.619999999995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659655.98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7431688.27</v>
      </c>
      <c r="E25" s="31">
        <f>E26</f>
        <v>5475505.74</v>
      </c>
      <c r="F25" s="31">
        <f>F26</f>
        <v>5190321.05</v>
      </c>
      <c r="G25" s="28">
        <f t="shared" si="0"/>
        <v>73.67781775916713</v>
      </c>
      <c r="H25" s="33">
        <f t="shared" si="1"/>
        <v>1956182.5299999993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7431688.27</v>
      </c>
      <c r="E26" s="31">
        <f>E27+E29</f>
        <v>5475505.74</v>
      </c>
      <c r="F26" s="31">
        <f>F27+F29+F28</f>
        <v>5190321.05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5684810.27</v>
      </c>
      <c r="E27" s="32">
        <v>4230687.61</v>
      </c>
      <c r="F27" s="41">
        <v>4010916.61</v>
      </c>
      <c r="G27" s="27">
        <f t="shared" si="0"/>
        <v>74.4209113244513</v>
      </c>
      <c r="H27" s="30">
        <f t="shared" si="1"/>
        <v>1454122.6599999992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1746878</v>
      </c>
      <c r="E29" s="30">
        <v>1244818.13</v>
      </c>
      <c r="F29" s="30">
        <v>1179404.44</v>
      </c>
      <c r="G29" s="27">
        <f t="shared" si="0"/>
        <v>71.25959168299102</v>
      </c>
      <c r="H29" s="30">
        <f t="shared" si="1"/>
        <v>502059.8700000001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488526.66</v>
      </c>
      <c r="F30" s="31">
        <f>F31+F34+F35+F36</f>
        <v>481361.31999999995</v>
      </c>
      <c r="G30" s="28">
        <f t="shared" si="0"/>
        <v>68.61329494382022</v>
      </c>
      <c r="H30" s="33">
        <f t="shared" si="1"/>
        <v>223473.34000000003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321595.22000000003</v>
      </c>
      <c r="F31" s="35">
        <f>F32+F33</f>
        <v>310402.95999999996</v>
      </c>
      <c r="G31" s="27">
        <f>E31/D31*100</f>
        <v>86.77690771721534</v>
      </c>
      <c r="H31" s="30">
        <f>D31-E31</f>
        <v>49004.77999999997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247928.73</v>
      </c>
      <c r="F32" s="41">
        <v>240660.06</v>
      </c>
      <c r="G32" s="27">
        <f t="shared" si="0"/>
        <v>87.11480323260717</v>
      </c>
      <c r="H32" s="30">
        <f t="shared" si="1"/>
        <v>36671.26999999999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73666.49</v>
      </c>
      <c r="F33" s="30">
        <v>69742.9</v>
      </c>
      <c r="G33" s="27">
        <f t="shared" si="0"/>
        <v>85.65870930232559</v>
      </c>
      <c r="H33" s="30">
        <f t="shared" si="1"/>
        <v>12333.509999999995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12009.49</v>
      </c>
      <c r="F34" s="34">
        <v>13816.37</v>
      </c>
      <c r="G34" s="27">
        <f t="shared" si="0"/>
        <v>41.41203448275862</v>
      </c>
      <c r="H34" s="30">
        <f t="shared" si="1"/>
        <v>16990.510000000002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154821.9</v>
      </c>
      <c r="F35" s="34">
        <v>156144.86</v>
      </c>
      <c r="G35" s="27">
        <f t="shared" si="0"/>
        <v>49.71801541425819</v>
      </c>
      <c r="H35" s="30">
        <f t="shared" si="1"/>
        <v>156578.1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100.05</v>
      </c>
      <c r="F36" s="34">
        <v>997.13</v>
      </c>
      <c r="G36" s="27">
        <f t="shared" si="0"/>
        <v>10.005</v>
      </c>
      <c r="H36" s="30">
        <f t="shared" si="1"/>
        <v>899.95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37739247.12</v>
      </c>
      <c r="E37" s="31">
        <f>E38+E42+E43+E46+E47+E44+E45</f>
        <v>24556391.650000002</v>
      </c>
      <c r="F37" s="31">
        <f>F38+F42+F43+F46+F47</f>
        <v>20811917.150000002</v>
      </c>
      <c r="G37" s="28">
        <f t="shared" si="0"/>
        <v>65.06857853289365</v>
      </c>
      <c r="H37" s="33">
        <f t="shared" si="1"/>
        <v>13182855.469999995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26563994.77</v>
      </c>
      <c r="E38" s="34">
        <f>E39+E41+E40</f>
        <v>19587847.64</v>
      </c>
      <c r="F38" s="34">
        <f>F39+F41+F40</f>
        <v>15938705.100000001</v>
      </c>
      <c r="G38" s="27">
        <f t="shared" si="0"/>
        <v>73.73833570439301</v>
      </c>
      <c r="H38" s="30">
        <f t="shared" si="1"/>
        <v>6976147.129999999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20378997</v>
      </c>
      <c r="E39" s="34">
        <v>15083353.98</v>
      </c>
      <c r="F39" s="34">
        <v>12390937.81</v>
      </c>
      <c r="G39" s="27">
        <f t="shared" si="0"/>
        <v>74.01421169059498</v>
      </c>
      <c r="H39" s="30">
        <f t="shared" si="1"/>
        <v>5295643.02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112552.43</v>
      </c>
      <c r="E40" s="34">
        <v>59784</v>
      </c>
      <c r="F40" s="34">
        <v>48553</v>
      </c>
      <c r="G40" s="27">
        <f t="shared" si="0"/>
        <v>53.11657864694703</v>
      </c>
      <c r="H40" s="30">
        <f t="shared" si="1"/>
        <v>52768.42999999999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6072445.34</v>
      </c>
      <c r="E41" s="34">
        <v>4444709.66</v>
      </c>
      <c r="F41" s="34">
        <v>3499214.29</v>
      </c>
      <c r="G41" s="27">
        <f t="shared" si="0"/>
        <v>73.19472487833049</v>
      </c>
      <c r="H41" s="30">
        <f t="shared" si="1"/>
        <v>1627735.6799999997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2228884.1</v>
      </c>
      <c r="E42" s="34">
        <v>1362368.76</v>
      </c>
      <c r="F42" s="34">
        <v>1267538.88</v>
      </c>
      <c r="G42" s="27">
        <f t="shared" si="0"/>
        <v>61.123355853272045</v>
      </c>
      <c r="H42" s="30">
        <f t="shared" si="1"/>
        <v>866515.3400000001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8382771.45</v>
      </c>
      <c r="E43" s="34">
        <v>3474062.24</v>
      </c>
      <c r="F43" s="34">
        <v>3575424.28</v>
      </c>
      <c r="G43" s="27">
        <f t="shared" si="0"/>
        <v>41.442883904463365</v>
      </c>
      <c r="H43" s="30">
        <f t="shared" si="1"/>
        <v>4908709.21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418</v>
      </c>
      <c r="B45" s="3" t="s">
        <v>419</v>
      </c>
      <c r="C45" s="3"/>
      <c r="D45" s="3">
        <v>231599</v>
      </c>
      <c r="E45" s="34">
        <v>74016</v>
      </c>
      <c r="F45" s="34"/>
      <c r="G45" s="27">
        <f t="shared" si="0"/>
        <v>31.95868721367536</v>
      </c>
      <c r="H45" s="30">
        <f t="shared" si="1"/>
        <v>157583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192957</v>
      </c>
      <c r="E46" s="34">
        <v>800.07</v>
      </c>
      <c r="F46" s="34"/>
      <c r="G46" s="27">
        <f t="shared" si="0"/>
        <v>0.41463642158615654</v>
      </c>
      <c r="H46" s="30">
        <f t="shared" si="1"/>
        <v>192156.93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137040.8</v>
      </c>
      <c r="E47" s="34">
        <v>55296.94</v>
      </c>
      <c r="F47" s="34">
        <v>30248.89</v>
      </c>
      <c r="G47" s="27">
        <f t="shared" si="0"/>
        <v>40.350713072311315</v>
      </c>
      <c r="H47" s="30">
        <f t="shared" si="1"/>
        <v>81743.85999999999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73560.68</v>
      </c>
      <c r="F48" s="31">
        <f>F49</f>
        <v>0</v>
      </c>
      <c r="G48" s="28">
        <f t="shared" si="0"/>
        <v>85.53567441860464</v>
      </c>
      <c r="H48" s="33">
        <f t="shared" si="1"/>
        <v>12439.320000000007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73560.68</v>
      </c>
      <c r="F49" s="35">
        <v>0</v>
      </c>
      <c r="G49" s="27">
        <f t="shared" si="0"/>
        <v>85.53567441860464</v>
      </c>
      <c r="H49" s="30">
        <f t="shared" si="1"/>
        <v>12439.320000000007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8864191.76</v>
      </c>
      <c r="E50" s="31">
        <f>E51+E55+E56+E57+E58</f>
        <v>5493243.3</v>
      </c>
      <c r="F50" s="31">
        <f>F51+F55+F56+F57+F58</f>
        <v>4845352.34</v>
      </c>
      <c r="G50" s="28">
        <f t="shared" si="0"/>
        <v>61.971169495548004</v>
      </c>
      <c r="H50" s="33">
        <f t="shared" si="1"/>
        <v>3370948.46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4634925.33</v>
      </c>
      <c r="F51" s="33">
        <f>F52+F53+F54</f>
        <v>4030403.02</v>
      </c>
      <c r="G51" s="28">
        <f t="shared" si="0"/>
        <v>76.42943501382916</v>
      </c>
      <c r="H51" s="33">
        <f t="shared" si="1"/>
        <v>1429394.4299999997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3512821.8</v>
      </c>
      <c r="F52" s="34">
        <v>3107047.25</v>
      </c>
      <c r="G52" s="27">
        <f t="shared" si="0"/>
        <v>75.73381347571707</v>
      </c>
      <c r="H52" s="30">
        <f t="shared" si="1"/>
        <v>1125557.8600000003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12773.37</v>
      </c>
      <c r="F53" s="34">
        <v>14267.5</v>
      </c>
      <c r="G53" s="27">
        <f t="shared" si="0"/>
        <v>63.86685000000001</v>
      </c>
      <c r="H53" s="30">
        <f t="shared" si="1"/>
        <v>7226.629999999999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1109330.16</v>
      </c>
      <c r="F54" s="34">
        <v>909088.27</v>
      </c>
      <c r="G54" s="27">
        <f t="shared" si="0"/>
        <v>78.90308840326837</v>
      </c>
      <c r="H54" s="30">
        <f t="shared" si="1"/>
        <v>296609.9400000002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512283.09</v>
      </c>
      <c r="F55" s="34">
        <v>464333.34</v>
      </c>
      <c r="G55" s="27">
        <f t="shared" si="0"/>
        <v>49.13332542071739</v>
      </c>
      <c r="H55" s="30">
        <f t="shared" si="1"/>
        <v>530355.6599999999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1740233.25</v>
      </c>
      <c r="E56" s="35">
        <v>332192.51</v>
      </c>
      <c r="F56" s="35">
        <v>336627.81</v>
      </c>
      <c r="G56" s="27">
        <f t="shared" si="0"/>
        <v>19.088964654594434</v>
      </c>
      <c r="H56" s="30">
        <f t="shared" si="1"/>
        <v>1408040.74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0.67</v>
      </c>
      <c r="F57" s="35">
        <v>0</v>
      </c>
      <c r="G57" s="27">
        <f t="shared" si="0"/>
        <v>0.0335</v>
      </c>
      <c r="H57" s="30">
        <f t="shared" si="1"/>
        <v>1999.33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13841.7</v>
      </c>
      <c r="F58" s="35">
        <v>13988.17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64000</v>
      </c>
      <c r="E59" s="31">
        <f>E60</f>
        <v>63379.6</v>
      </c>
      <c r="F59" s="31">
        <f>F60</f>
        <v>350000</v>
      </c>
      <c r="G59" s="28">
        <v>0</v>
      </c>
      <c r="H59" s="33">
        <f t="shared" si="1"/>
        <v>620.4000000000015</v>
      </c>
    </row>
    <row r="60" spans="1:8" ht="25.5">
      <c r="A60" s="13" t="s">
        <v>120</v>
      </c>
      <c r="B60" s="3" t="s">
        <v>303</v>
      </c>
      <c r="C60" s="34">
        <v>0</v>
      </c>
      <c r="D60" s="34">
        <v>64000</v>
      </c>
      <c r="E60" s="34">
        <v>63379.6</v>
      </c>
      <c r="F60" s="34">
        <v>350000</v>
      </c>
      <c r="G60" s="27">
        <v>0</v>
      </c>
      <c r="H60" s="30">
        <f t="shared" si="1"/>
        <v>620.4000000000015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659655.98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659655.98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659655.98</v>
      </c>
      <c r="E62" s="34">
        <v>0</v>
      </c>
      <c r="F62" s="34">
        <v>0</v>
      </c>
      <c r="G62" s="27">
        <f t="shared" si="0"/>
        <v>0</v>
      </c>
      <c r="H62" s="30">
        <f t="shared" si="1"/>
        <v>659655.98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14298008</v>
      </c>
      <c r="E63" s="31">
        <f>E68+E72+E73+E75+E64+E76+E74</f>
        <v>9518706.34</v>
      </c>
      <c r="F63" s="31">
        <f>F68+F72+F73+F75+F64+F76</f>
        <v>7789181.659999999</v>
      </c>
      <c r="G63" s="28">
        <f t="shared" si="0"/>
        <v>66.57365375652329</v>
      </c>
      <c r="H63" s="33">
        <f t="shared" si="1"/>
        <v>4779301.66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555482.0700000001</v>
      </c>
      <c r="E64" s="39">
        <f>E65+E67+E66</f>
        <v>398602.19999999995</v>
      </c>
      <c r="F64" s="39">
        <f>F65+F67+F66</f>
        <v>378170.41</v>
      </c>
      <c r="G64" s="27">
        <f>E64/D64*100</f>
        <v>71.75788770283799</v>
      </c>
      <c r="H64" s="30">
        <f>D64-E64</f>
        <v>156879.8700000001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292867.48</v>
      </c>
      <c r="F65" s="39">
        <v>290650.87</v>
      </c>
      <c r="G65" s="27">
        <f>E65/D65*100</f>
        <v>70.87738472373142</v>
      </c>
      <c r="H65" s="30">
        <f>D65-E65</f>
        <v>120335.52000000002</v>
      </c>
    </row>
    <row r="66" spans="1:8" ht="12.75">
      <c r="A66" s="5" t="s">
        <v>116</v>
      </c>
      <c r="B66" s="3" t="s">
        <v>376</v>
      </c>
      <c r="C66" s="39">
        <v>0</v>
      </c>
      <c r="D66" s="39">
        <v>17820</v>
      </c>
      <c r="E66" s="39">
        <v>17820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124459.07</v>
      </c>
      <c r="E67" s="39">
        <v>87914.72</v>
      </c>
      <c r="F67" s="39">
        <v>87519.54</v>
      </c>
      <c r="G67" s="27">
        <f>E67/D67*100</f>
        <v>70.63745534977885</v>
      </c>
      <c r="H67" s="30">
        <f>D67-E67</f>
        <v>36544.350000000006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8414286</v>
      </c>
      <c r="E68" s="34">
        <f>E69+E70+E71</f>
        <v>5696251.6</v>
      </c>
      <c r="F68" s="34">
        <f>F69+F70+F71</f>
        <v>4888404.32</v>
      </c>
      <c r="G68" s="27">
        <f t="shared" si="0"/>
        <v>67.69738513761001</v>
      </c>
      <c r="H68" s="30">
        <f t="shared" si="1"/>
        <v>2718034.4000000004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6460100</v>
      </c>
      <c r="E69" s="34">
        <v>4521291.02</v>
      </c>
      <c r="F69" s="34">
        <v>3802723.95</v>
      </c>
      <c r="G69" s="27">
        <f t="shared" si="0"/>
        <v>69.98794167272952</v>
      </c>
      <c r="H69" s="30">
        <f t="shared" si="1"/>
        <v>1938808.9800000004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1200</v>
      </c>
      <c r="F70" s="34">
        <v>200</v>
      </c>
      <c r="G70" s="27">
        <f t="shared" si="0"/>
        <v>60</v>
      </c>
      <c r="H70" s="30">
        <f t="shared" si="1"/>
        <v>800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1952186</v>
      </c>
      <c r="E71" s="34">
        <v>1173760.58</v>
      </c>
      <c r="F71" s="34">
        <v>1085480.37</v>
      </c>
      <c r="G71" s="27">
        <f t="shared" si="0"/>
        <v>60.1254480874261</v>
      </c>
      <c r="H71" s="30">
        <f t="shared" si="1"/>
        <v>778425.4199999999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26551.93</v>
      </c>
      <c r="E72" s="34">
        <v>21872.05</v>
      </c>
      <c r="F72" s="34">
        <v>18543.22</v>
      </c>
      <c r="G72" s="27">
        <f t="shared" si="0"/>
        <v>82.37461457604023</v>
      </c>
      <c r="H72" s="30">
        <f t="shared" si="1"/>
        <v>4679.880000000001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4807866</v>
      </c>
      <c r="E73" s="34">
        <v>3038289.69</v>
      </c>
      <c r="F73" s="34">
        <v>2501277.15</v>
      </c>
      <c r="G73" s="27">
        <f t="shared" si="0"/>
        <v>63.1941424740207</v>
      </c>
      <c r="H73" s="30">
        <f t="shared" si="1"/>
        <v>1769576.31</v>
      </c>
    </row>
    <row r="74" spans="1:8" ht="25.5">
      <c r="A74" s="13" t="s">
        <v>418</v>
      </c>
      <c r="B74" s="3" t="s">
        <v>423</v>
      </c>
      <c r="C74" s="34"/>
      <c r="D74" s="34">
        <v>433886</v>
      </c>
      <c r="E74" s="34">
        <v>359032</v>
      </c>
      <c r="F74" s="34">
        <v>0</v>
      </c>
      <c r="G74" s="27">
        <f t="shared" si="0"/>
        <v>82.74800293164563</v>
      </c>
      <c r="H74" s="30">
        <f t="shared" si="1"/>
        <v>74854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19936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4658.8</v>
      </c>
      <c r="F76" s="34">
        <v>2786.56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1404699.9999999998</v>
      </c>
      <c r="E77" s="33">
        <f>E78+E79+E80</f>
        <v>884684.7000000001</v>
      </c>
      <c r="F77" s="33">
        <f>F78+F79+F80</f>
        <v>739711.7500000001</v>
      </c>
      <c r="G77" s="28">
        <f t="shared" si="0"/>
        <v>62.98033031964122</v>
      </c>
      <c r="H77" s="33">
        <f t="shared" si="1"/>
        <v>520015.2999999997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1049972.65</v>
      </c>
      <c r="E78" s="34">
        <v>672657.79</v>
      </c>
      <c r="F78" s="34">
        <v>561527.92</v>
      </c>
      <c r="G78" s="27">
        <f>E78/D78*100</f>
        <v>64.06431538954848</v>
      </c>
      <c r="H78" s="30">
        <f>D78-E78</f>
        <v>377314.85999999987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320344.93</v>
      </c>
      <c r="E79" s="34">
        <v>204396.91</v>
      </c>
      <c r="F79" s="34">
        <v>171424.69</v>
      </c>
      <c r="G79" s="27">
        <f>E79/D79*100</f>
        <v>63.805258288308174</v>
      </c>
      <c r="H79" s="30">
        <f>D79-E79</f>
        <v>115948.01999999999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34382.42</v>
      </c>
      <c r="E80" s="34">
        <v>7630</v>
      </c>
      <c r="F80" s="34">
        <v>6759.14</v>
      </c>
      <c r="G80" s="27">
        <f>E80/D80*100</f>
        <v>22.19157348435625</v>
      </c>
      <c r="H80" s="30">
        <f>D80-E80</f>
        <v>26752.42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5559497.09</v>
      </c>
      <c r="E81" s="33">
        <f>E82+E86+E93+E90+E91+E94+E92</f>
        <v>4017689.19</v>
      </c>
      <c r="F81" s="33">
        <f>F82+F86+F93+F90+F91+F94+F92</f>
        <v>3481236.71</v>
      </c>
      <c r="G81" s="28">
        <f t="shared" si="0"/>
        <v>72.26713360866243</v>
      </c>
      <c r="H81" s="33">
        <f t="shared" si="1"/>
        <v>1541807.9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3673018.0900000003</v>
      </c>
      <c r="E82" s="34">
        <f>E83+E84+E85</f>
        <v>2754605.03</v>
      </c>
      <c r="F82" s="34">
        <f>F83+F84+F85</f>
        <v>2347790.3</v>
      </c>
      <c r="G82" s="27">
        <f t="shared" si="0"/>
        <v>74.9956837266761</v>
      </c>
      <c r="H82" s="30">
        <f t="shared" si="1"/>
        <v>918413.0600000005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2815297.91</v>
      </c>
      <c r="E83" s="34">
        <f>E97+E113</f>
        <v>2103039.21</v>
      </c>
      <c r="F83" s="34">
        <f>F97+F113</f>
        <v>1809915.31</v>
      </c>
      <c r="G83" s="27">
        <f t="shared" si="0"/>
        <v>74.70041456465259</v>
      </c>
      <c r="H83" s="30">
        <f t="shared" si="1"/>
        <v>712258.7000000002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857720.18</v>
      </c>
      <c r="E84" s="34">
        <f>E99+E114</f>
        <v>651565.82</v>
      </c>
      <c r="F84" s="34">
        <f>F99+F114</f>
        <v>537874.99</v>
      </c>
      <c r="G84" s="27">
        <f t="shared" si="0"/>
        <v>75.96484671725922</v>
      </c>
      <c r="H84" s="30">
        <f t="shared" si="1"/>
        <v>206154.3600000001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1107700</v>
      </c>
      <c r="E86" s="34">
        <f>E87+E88+E89</f>
        <v>838878.22</v>
      </c>
      <c r="F86" s="34">
        <f>F87+F88+F89</f>
        <v>665973.9400000001</v>
      </c>
      <c r="G86" s="27">
        <f aca="true" t="shared" si="4" ref="G86:G180">E86/D86*100</f>
        <v>75.73153561433601</v>
      </c>
      <c r="H86" s="30">
        <f aca="true" t="shared" si="5" ref="H86:H180">D86-E86</f>
        <v>268821.78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850500</v>
      </c>
      <c r="E87" s="34">
        <f t="shared" si="6"/>
        <v>677473.14</v>
      </c>
      <c r="F87" s="34">
        <f>F105</f>
        <v>537541.92</v>
      </c>
      <c r="G87" s="27">
        <f t="shared" si="4"/>
        <v>79.6558659611993</v>
      </c>
      <c r="H87" s="30">
        <f t="shared" si="5"/>
        <v>173026.86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257200</v>
      </c>
      <c r="E89" s="34">
        <f t="shared" si="6"/>
        <v>161405.08</v>
      </c>
      <c r="F89" s="34">
        <f>F107</f>
        <v>128432.02</v>
      </c>
      <c r="G89" s="27">
        <f t="shared" si="4"/>
        <v>62.75469673405909</v>
      </c>
      <c r="H89" s="30">
        <f t="shared" si="5"/>
        <v>95794.92000000001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77320</v>
      </c>
      <c r="E90" s="34">
        <f>E108+E100</f>
        <v>44914</v>
      </c>
      <c r="F90" s="34">
        <f>F108+F100</f>
        <v>21637.7</v>
      </c>
      <c r="G90" s="27">
        <f t="shared" si="4"/>
        <v>58.08846352819451</v>
      </c>
      <c r="H90" s="30">
        <f t="shared" si="5"/>
        <v>32406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701459</v>
      </c>
      <c r="E91" s="34">
        <f>E101+E109+E118+E115</f>
        <v>379291.94</v>
      </c>
      <c r="F91" s="34">
        <f>F101+F109+F118+F115</f>
        <v>205834.77000000002</v>
      </c>
      <c r="G91" s="27">
        <f t="shared" si="4"/>
        <v>54.07186164836434</v>
      </c>
      <c r="H91" s="30">
        <f t="shared" si="5"/>
        <v>322167.06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240000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491876.6699999999</v>
      </c>
      <c r="F95" s="31">
        <f>F96+F101+F102+F100+F98</f>
        <v>449495.18</v>
      </c>
      <c r="G95" s="28">
        <f t="shared" si="4"/>
        <v>73.9997999097337</v>
      </c>
      <c r="H95" s="33">
        <f t="shared" si="5"/>
        <v>172823.33000000007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413508.58999999997</v>
      </c>
      <c r="F96" s="34">
        <f>F97+F99</f>
        <v>426487.87</v>
      </c>
      <c r="G96" s="27">
        <f t="shared" si="4"/>
        <v>77.12971325503011</v>
      </c>
      <c r="H96" s="30">
        <f t="shared" si="5"/>
        <v>122612.41000000003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318481.37</v>
      </c>
      <c r="F97" s="25">
        <v>327563.64</v>
      </c>
      <c r="G97" s="27">
        <f t="shared" si="4"/>
        <v>77.17018899927308</v>
      </c>
      <c r="H97" s="30">
        <f t="shared" si="5"/>
        <v>94218.63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95027.22</v>
      </c>
      <c r="F99" s="25">
        <v>98924.23</v>
      </c>
      <c r="G99" s="27">
        <f t="shared" si="4"/>
        <v>76.9943688675347</v>
      </c>
      <c r="H99" s="30">
        <f t="shared" si="5"/>
        <v>28393.78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30520</v>
      </c>
      <c r="E100" s="25">
        <v>19473.23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98059</v>
      </c>
      <c r="E101" s="34">
        <v>58894.85</v>
      </c>
      <c r="F101" s="34">
        <v>23007.31</v>
      </c>
      <c r="G101" s="27">
        <f>E101/D101*100</f>
        <v>60.06062676551872</v>
      </c>
      <c r="H101" s="30">
        <f>D101-E101</f>
        <v>39164.15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1353200</v>
      </c>
      <c r="E103" s="31">
        <f>E104+E108+E109</f>
        <v>1023235.6699999999</v>
      </c>
      <c r="F103" s="31">
        <f>F104+F108+F109+F111+F110</f>
        <v>966556.99</v>
      </c>
      <c r="G103" s="28">
        <f t="shared" si="4"/>
        <v>75.61599689624593</v>
      </c>
      <c r="H103" s="33">
        <f t="shared" si="5"/>
        <v>329964.3300000001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1107700</v>
      </c>
      <c r="E104" s="35">
        <f>E105+E106+E107</f>
        <v>838878.22</v>
      </c>
      <c r="F104" s="35">
        <f>F105+F106+F107</f>
        <v>665973.9400000001</v>
      </c>
      <c r="G104" s="27">
        <f aca="true" t="shared" si="7" ref="G104:G110">E104/D104*100</f>
        <v>75.73153561433601</v>
      </c>
      <c r="H104" s="30">
        <f aca="true" t="shared" si="8" ref="H104:H110">D104-E104</f>
        <v>268821.78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850500</v>
      </c>
      <c r="E105" s="35">
        <v>677473.14</v>
      </c>
      <c r="F105" s="35">
        <v>537541.92</v>
      </c>
      <c r="G105" s="27">
        <f t="shared" si="7"/>
        <v>79.6558659611993</v>
      </c>
      <c r="H105" s="30">
        <f t="shared" si="8"/>
        <v>173026.86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257200</v>
      </c>
      <c r="E107" s="35">
        <v>161405.08</v>
      </c>
      <c r="F107" s="35">
        <v>128432.02</v>
      </c>
      <c r="G107" s="27">
        <f t="shared" si="7"/>
        <v>62.75469673405909</v>
      </c>
      <c r="H107" s="30">
        <f t="shared" si="8"/>
        <v>95794.92000000001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46800</v>
      </c>
      <c r="E108" s="35">
        <v>25440.77</v>
      </c>
      <c r="F108" s="35">
        <v>21637.7</v>
      </c>
      <c r="G108" s="27">
        <f t="shared" si="7"/>
        <v>54.36061965811966</v>
      </c>
      <c r="H108" s="30">
        <f t="shared" si="8"/>
        <v>21359.23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158916.68</v>
      </c>
      <c r="F109" s="35">
        <v>38945.35</v>
      </c>
      <c r="G109" s="27">
        <f t="shared" si="7"/>
        <v>79.9781982888777</v>
      </c>
      <c r="H109" s="30">
        <f t="shared" si="8"/>
        <v>39783.32000000001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240000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3428897.0900000003</v>
      </c>
      <c r="E112" s="33">
        <f>E113+E114+E115+E116</f>
        <v>2444248.2399999998</v>
      </c>
      <c r="F112" s="33">
        <f>F113+F114+F115+F116</f>
        <v>2036319.54</v>
      </c>
      <c r="G112" s="27">
        <f>E112/D112*100</f>
        <v>71.28380280435887</v>
      </c>
      <c r="H112" s="30">
        <f>D112-E112</f>
        <v>984648.8500000006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2402597.91</v>
      </c>
      <c r="E113" s="34">
        <v>1784557.84</v>
      </c>
      <c r="F113" s="34">
        <v>1482351.67</v>
      </c>
      <c r="G113" s="27">
        <f>E113/D113*100</f>
        <v>74.2761754920531</v>
      </c>
      <c r="H113" s="30">
        <f>D113-E113</f>
        <v>618040.0700000001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734299.18</v>
      </c>
      <c r="E114" s="34">
        <v>556538.6</v>
      </c>
      <c r="F114" s="34">
        <v>438950.76</v>
      </c>
      <c r="G114" s="27">
        <f>E114/D114*100</f>
        <v>75.79180464289773</v>
      </c>
      <c r="H114" s="30">
        <f>D114-E114</f>
        <v>177760.58000000007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292000</v>
      </c>
      <c r="E115" s="34">
        <v>103151.8</v>
      </c>
      <c r="F115" s="34">
        <v>115017.11</v>
      </c>
      <c r="G115" s="27">
        <f>E115/D115*100</f>
        <v>35.32595890410959</v>
      </c>
      <c r="H115" s="30">
        <f>D115-E115</f>
        <v>188848.2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112700</v>
      </c>
      <c r="E117" s="31">
        <f>E118</f>
        <v>58328.61</v>
      </c>
      <c r="F117" s="31">
        <f>F118</f>
        <v>28865</v>
      </c>
      <c r="G117" s="28">
        <f t="shared" si="4"/>
        <v>51.75564330079858</v>
      </c>
      <c r="H117" s="33">
        <f t="shared" si="5"/>
        <v>54371.39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112700</v>
      </c>
      <c r="E118" s="3">
        <v>58328.61</v>
      </c>
      <c r="F118" s="3">
        <v>28865</v>
      </c>
      <c r="G118" s="27">
        <f t="shared" si="4"/>
        <v>51.75564330079858</v>
      </c>
      <c r="H118" s="30">
        <f t="shared" si="5"/>
        <v>54371.39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27188970.35</v>
      </c>
      <c r="E119" s="33">
        <f>E120+E124+E125+E130+E126+E127+E128+E129+E131</f>
        <v>16212113.76</v>
      </c>
      <c r="F119" s="33">
        <f>F120+F124+F125+F130+F126+F127+F128+F129+F131</f>
        <v>16693381.350000001</v>
      </c>
      <c r="G119" s="28">
        <f t="shared" si="4"/>
        <v>59.627538488231124</v>
      </c>
      <c r="H119" s="33">
        <f t="shared" si="5"/>
        <v>10976856.590000002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2087625.85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1593207.27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481148.58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137500</v>
      </c>
      <c r="E124" s="34">
        <f>E137+E151</f>
        <v>37500</v>
      </c>
      <c r="F124" s="34">
        <f>F137+F151</f>
        <v>168470.25</v>
      </c>
      <c r="G124" s="27">
        <f t="shared" si="4"/>
        <v>27.27272727272727</v>
      </c>
      <c r="H124" s="30">
        <f t="shared" si="5"/>
        <v>100000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23158070.25</v>
      </c>
      <c r="E125" s="34">
        <f>E138+E144+E152+E141</f>
        <v>13497036.85</v>
      </c>
      <c r="F125" s="34">
        <f>F138+F144+F152+F141</f>
        <v>6612439.850000001</v>
      </c>
      <c r="G125" s="27">
        <f t="shared" si="4"/>
        <v>58.28221740539888</v>
      </c>
      <c r="H125" s="30">
        <f t="shared" si="5"/>
        <v>9661033.4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2791300</v>
      </c>
      <c r="E128" s="3">
        <f>E155</f>
        <v>1989600</v>
      </c>
      <c r="F128" s="3">
        <f>F155</f>
        <v>1473500</v>
      </c>
      <c r="G128" s="27">
        <f>E128/D128*100</f>
        <v>71.27861569877835</v>
      </c>
      <c r="H128" s="30">
        <f>D128-E128</f>
        <v>801700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683051.3</v>
      </c>
      <c r="F130" s="34">
        <f>F139+F142+F157+F145</f>
        <v>6351345.399999999</v>
      </c>
      <c r="G130" s="27">
        <f t="shared" si="4"/>
        <v>63.375880747241084</v>
      </c>
      <c r="H130" s="30">
        <f t="shared" si="5"/>
        <v>394726.69999999995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626700</v>
      </c>
      <c r="E132" s="31">
        <f>E133+E137+E138+E139</f>
        <v>201050.35</v>
      </c>
      <c r="F132" s="31">
        <f>F133+F137+F138+F139</f>
        <v>7669115.28</v>
      </c>
      <c r="G132" s="28">
        <f t="shared" si="4"/>
        <v>32.08079623424286</v>
      </c>
      <c r="H132" s="33">
        <f t="shared" si="5"/>
        <v>425649.65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2075365.57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1583790.77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478304.8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111470.25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626700</v>
      </c>
      <c r="E138" s="34">
        <v>201050.35</v>
      </c>
      <c r="F138" s="34">
        <v>724010.88</v>
      </c>
      <c r="G138" s="27">
        <f>E138/D138*100</f>
        <v>32.08079623424286</v>
      </c>
      <c r="H138" s="30">
        <f>D138-E138</f>
        <v>425649.65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4758268.58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903270</v>
      </c>
      <c r="E140" s="31">
        <f>E142+E141</f>
        <v>617442.93</v>
      </c>
      <c r="F140" s="31">
        <f>F142+F141</f>
        <v>472718.77</v>
      </c>
      <c r="G140" s="28">
        <f t="shared" si="4"/>
        <v>68.35640838287556</v>
      </c>
      <c r="H140" s="33">
        <f t="shared" si="5"/>
        <v>285827.06999999995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903270</v>
      </c>
      <c r="E141" s="35">
        <v>617442.93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472718.77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19587334.35</v>
      </c>
      <c r="E143" s="31">
        <f>E144+E145+E146</f>
        <v>12083594.209999999</v>
      </c>
      <c r="F143" s="31">
        <f>F144+F145</f>
        <v>6388442.7</v>
      </c>
      <c r="G143" s="28">
        <f t="shared" si="4"/>
        <v>61.690855907608466</v>
      </c>
      <c r="H143" s="33">
        <f t="shared" si="5"/>
        <v>7503740.140000002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19581334.35</v>
      </c>
      <c r="E144" s="34">
        <v>12078668.6</v>
      </c>
      <c r="F144" s="34">
        <v>5268084.65</v>
      </c>
      <c r="G144" s="27">
        <f t="shared" si="4"/>
        <v>61.68460424659465</v>
      </c>
      <c r="H144" s="30">
        <f t="shared" si="5"/>
        <v>7502665.750000002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1120358.05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6071666</v>
      </c>
      <c r="E147" s="31">
        <f>E152+E153+E154+E155+E156+E157+E151+E148</f>
        <v>3310026.2699999996</v>
      </c>
      <c r="F147" s="31">
        <f>F152+F153+F154+F155+F156+F157+F151+F148</f>
        <v>2163104.5999999996</v>
      </c>
      <c r="G147" s="28">
        <f t="shared" si="4"/>
        <v>54.5159478469336</v>
      </c>
      <c r="H147" s="33">
        <f t="shared" si="5"/>
        <v>2761639.7300000004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137500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2046765.9</v>
      </c>
      <c r="E152" s="34">
        <v>599874.97</v>
      </c>
      <c r="F152" s="34">
        <v>620344.32</v>
      </c>
      <c r="G152" s="27">
        <f t="shared" si="4"/>
        <v>29.30843092509993</v>
      </c>
      <c r="H152" s="30">
        <f t="shared" si="5"/>
        <v>1446890.93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2791300</v>
      </c>
      <c r="E155" s="34">
        <v>1989600</v>
      </c>
      <c r="F155" s="34">
        <v>1473500</v>
      </c>
      <c r="G155" s="27">
        <f t="shared" si="4"/>
        <v>71.27861569877835</v>
      </c>
      <c r="H155" s="30">
        <f t="shared" si="5"/>
        <v>801700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683051.3</v>
      </c>
      <c r="F157" s="34">
        <v>0</v>
      </c>
      <c r="G157" s="27">
        <f t="shared" si="4"/>
        <v>63.375880747241084</v>
      </c>
      <c r="H157" s="30">
        <f t="shared" si="5"/>
        <v>394726.69999999995</v>
      </c>
    </row>
    <row r="158" spans="1:8" ht="12.75">
      <c r="A158" s="1" t="s">
        <v>43</v>
      </c>
      <c r="B158" s="1" t="s">
        <v>44</v>
      </c>
      <c r="C158" s="33">
        <f>C161+C162+C160+C165+C159</f>
        <v>11069343.219999999</v>
      </c>
      <c r="D158" s="33">
        <f>D161+D162+D160+D165+D159+D163+D164</f>
        <v>24068255.5</v>
      </c>
      <c r="E158" s="33">
        <f>E161+E162+E160+E165+E159+E163+E164</f>
        <v>9760063.25</v>
      </c>
      <c r="F158" s="33">
        <f>F161+F162+F160+F165+F159</f>
        <v>19054460.42</v>
      </c>
      <c r="G158" s="28">
        <f t="shared" si="4"/>
        <v>40.551602296227905</v>
      </c>
      <c r="H158" s="33">
        <f t="shared" si="5"/>
        <v>14308192.25</v>
      </c>
    </row>
    <row r="159" spans="1:8" ht="38.25">
      <c r="A159" s="13" t="s">
        <v>410</v>
      </c>
      <c r="B159" s="3" t="s">
        <v>411</v>
      </c>
      <c r="C159" s="33"/>
      <c r="D159" s="35">
        <f>D176</f>
        <v>0</v>
      </c>
      <c r="E159" s="35">
        <f>E176</f>
        <v>0</v>
      </c>
      <c r="F159" s="35">
        <f>F176</f>
        <v>5612533.78</v>
      </c>
      <c r="G159" s="28"/>
      <c r="H159" s="33"/>
    </row>
    <row r="160" spans="1:8" ht="25.5">
      <c r="A160" s="13" t="s">
        <v>120</v>
      </c>
      <c r="B160" s="3" t="s">
        <v>326</v>
      </c>
      <c r="C160" s="35">
        <f>C167+C171+C177</f>
        <v>4928153.14</v>
      </c>
      <c r="D160" s="35">
        <f>D167+D171+D177</f>
        <v>16749815.5</v>
      </c>
      <c r="E160" s="35">
        <f>E167+E171+E177</f>
        <v>4074346.45</v>
      </c>
      <c r="F160" s="35">
        <f>F167+F171+F177</f>
        <v>861069.8400000001</v>
      </c>
      <c r="G160" s="27">
        <f>E160/D160*100</f>
        <v>24.32472435293392</v>
      </c>
      <c r="H160" s="30">
        <f>D160-E160</f>
        <v>12675469.05</v>
      </c>
    </row>
    <row r="161" spans="1:8" ht="38.25">
      <c r="A161" s="17" t="s">
        <v>160</v>
      </c>
      <c r="B161" s="3" t="s">
        <v>327</v>
      </c>
      <c r="C161" s="35">
        <f>C168</f>
        <v>5214800</v>
      </c>
      <c r="D161" s="35">
        <f>D168</f>
        <v>5214800</v>
      </c>
      <c r="E161" s="35">
        <f>E168</f>
        <v>4894519.8</v>
      </c>
      <c r="F161" s="35">
        <f>F168</f>
        <v>6140856.8</v>
      </c>
      <c r="G161" s="27">
        <f t="shared" si="4"/>
        <v>93.85824576206183</v>
      </c>
      <c r="H161" s="30">
        <f t="shared" si="5"/>
        <v>320280.2000000002</v>
      </c>
    </row>
    <row r="162" spans="1:8" ht="51">
      <c r="A162" s="13" t="s">
        <v>396</v>
      </c>
      <c r="B162" s="3" t="s">
        <v>398</v>
      </c>
      <c r="C162" s="35">
        <f>C169+C178+C173</f>
        <v>926390.08</v>
      </c>
      <c r="D162" s="35">
        <f>D178+D173</f>
        <v>1376000</v>
      </c>
      <c r="E162" s="35">
        <f>E178+E173</f>
        <v>708000</v>
      </c>
      <c r="F162" s="35">
        <f>F169+F178+F173</f>
        <v>1940000</v>
      </c>
      <c r="G162" s="27">
        <f t="shared" si="4"/>
        <v>51.45348837209303</v>
      </c>
      <c r="H162" s="30">
        <f t="shared" si="5"/>
        <v>668000</v>
      </c>
    </row>
    <row r="163" spans="1:8" ht="25.5">
      <c r="A163" s="13" t="s">
        <v>418</v>
      </c>
      <c r="B163" s="3" t="s">
        <v>422</v>
      </c>
      <c r="C163" s="35"/>
      <c r="D163" s="35">
        <f>D169+D179</f>
        <v>277640</v>
      </c>
      <c r="E163" s="35">
        <f>E169+E179</f>
        <v>83197</v>
      </c>
      <c r="F163" s="35"/>
      <c r="G163" s="27"/>
      <c r="H163" s="30"/>
    </row>
    <row r="164" spans="1:8" ht="12.75">
      <c r="A164" s="3" t="s">
        <v>331</v>
      </c>
      <c r="B164" s="3" t="s">
        <v>438</v>
      </c>
      <c r="C164" s="35"/>
      <c r="D164" s="35">
        <f>D174</f>
        <v>450000</v>
      </c>
      <c r="E164" s="35">
        <f>E174</f>
        <v>0</v>
      </c>
      <c r="F164" s="35"/>
      <c r="G164" s="27"/>
      <c r="H164" s="30"/>
    </row>
    <row r="165" spans="1:8" ht="57" customHeight="1">
      <c r="A165" s="13" t="s">
        <v>336</v>
      </c>
      <c r="B165" s="3" t="s">
        <v>337</v>
      </c>
      <c r="C165" s="35">
        <f>C172</f>
        <v>0</v>
      </c>
      <c r="D165" s="35">
        <f>D172</f>
        <v>0</v>
      </c>
      <c r="E165" s="35">
        <f>E172</f>
        <v>0</v>
      </c>
      <c r="F165" s="35">
        <f>F172</f>
        <v>4500000</v>
      </c>
      <c r="G165" s="27" t="e">
        <f>E165/D165*100</f>
        <v>#DIV/0!</v>
      </c>
      <c r="H165" s="30">
        <f>D165-E165</f>
        <v>0</v>
      </c>
    </row>
    <row r="166" spans="1:8" ht="12.75">
      <c r="A166" s="23" t="s">
        <v>45</v>
      </c>
      <c r="B166" s="23" t="s">
        <v>46</v>
      </c>
      <c r="C166" s="31">
        <f>C168+C167+C169</f>
        <v>5264800</v>
      </c>
      <c r="D166" s="31">
        <f>D168+D167+D169</f>
        <v>5699800</v>
      </c>
      <c r="E166" s="31">
        <f>E168+E167+E169</f>
        <v>5182403.1</v>
      </c>
      <c r="F166" s="33">
        <f>F168+F167+F169</f>
        <v>6397045.569999999</v>
      </c>
      <c r="G166" s="28">
        <f t="shared" si="4"/>
        <v>90.92254289624196</v>
      </c>
      <c r="H166" s="33">
        <f t="shared" si="5"/>
        <v>517396.9000000004</v>
      </c>
    </row>
    <row r="167" spans="1:8" ht="25.5">
      <c r="A167" s="13" t="s">
        <v>120</v>
      </c>
      <c r="B167" s="3" t="s">
        <v>323</v>
      </c>
      <c r="C167" s="35">
        <v>50000</v>
      </c>
      <c r="D167" s="35">
        <v>395000</v>
      </c>
      <c r="E167" s="35">
        <v>254009.3</v>
      </c>
      <c r="F167" s="35">
        <v>86188.77</v>
      </c>
      <c r="G167" s="27">
        <f aca="true" t="shared" si="11" ref="G167:G173">E167/D167*100</f>
        <v>64.30615189873417</v>
      </c>
      <c r="H167" s="30">
        <f aca="true" t="shared" si="12" ref="H167:H173">D167-E167</f>
        <v>140990.7</v>
      </c>
    </row>
    <row r="168" spans="1:8" ht="38.25">
      <c r="A168" s="17" t="s">
        <v>160</v>
      </c>
      <c r="B168" s="3" t="s">
        <v>161</v>
      </c>
      <c r="C168" s="35">
        <v>5214800</v>
      </c>
      <c r="D168" s="35">
        <v>5214800</v>
      </c>
      <c r="E168" s="35">
        <v>4894519.8</v>
      </c>
      <c r="F168" s="35">
        <v>6140856.8</v>
      </c>
      <c r="G168" s="27">
        <f t="shared" si="11"/>
        <v>93.85824576206183</v>
      </c>
      <c r="H168" s="30">
        <f t="shared" si="12"/>
        <v>320280.2000000002</v>
      </c>
    </row>
    <row r="169" spans="1:8" ht="25.5">
      <c r="A169" s="13" t="s">
        <v>418</v>
      </c>
      <c r="B169" s="3" t="s">
        <v>421</v>
      </c>
      <c r="C169" s="35">
        <v>0</v>
      </c>
      <c r="D169" s="35">
        <v>90000</v>
      </c>
      <c r="E169" s="35">
        <v>33874</v>
      </c>
      <c r="F169" s="35">
        <v>170000</v>
      </c>
      <c r="G169" s="27">
        <f t="shared" si="11"/>
        <v>37.63777777777778</v>
      </c>
      <c r="H169" s="30">
        <f t="shared" si="12"/>
        <v>56126</v>
      </c>
    </row>
    <row r="170" spans="1:8" ht="12.75">
      <c r="A170" s="23" t="s">
        <v>47</v>
      </c>
      <c r="B170" s="1" t="s">
        <v>48</v>
      </c>
      <c r="C170" s="33">
        <f>C172+C171+C173</f>
        <v>702428.08</v>
      </c>
      <c r="D170" s="33">
        <f>D172+D171+D173+D174</f>
        <v>2207688.37</v>
      </c>
      <c r="E170" s="33">
        <f>E172+E171+E173+E174</f>
        <v>566756.86</v>
      </c>
      <c r="F170" s="33">
        <f>F172+F171+F173</f>
        <v>4909443.07</v>
      </c>
      <c r="G170" s="27">
        <f t="shared" si="11"/>
        <v>25.67195930827864</v>
      </c>
      <c r="H170" s="30">
        <f t="shared" si="12"/>
        <v>1640931.5100000002</v>
      </c>
    </row>
    <row r="171" spans="1:8" ht="25.5">
      <c r="A171" s="13" t="s">
        <v>120</v>
      </c>
      <c r="B171" s="3" t="s">
        <v>324</v>
      </c>
      <c r="C171" s="40">
        <v>612038</v>
      </c>
      <c r="D171" s="40">
        <v>1217688.37</v>
      </c>
      <c r="E171" s="35">
        <v>276756.86</v>
      </c>
      <c r="F171" s="35">
        <v>139443.07</v>
      </c>
      <c r="G171" s="27">
        <f t="shared" si="11"/>
        <v>22.728053155340554</v>
      </c>
      <c r="H171" s="30">
        <f t="shared" si="12"/>
        <v>940931.5100000001</v>
      </c>
    </row>
    <row r="172" spans="1:8" ht="37.5" customHeight="1">
      <c r="A172" s="17" t="s">
        <v>172</v>
      </c>
      <c r="B172" s="3" t="s">
        <v>397</v>
      </c>
      <c r="C172" s="3">
        <v>0</v>
      </c>
      <c r="D172" s="34">
        <v>0</v>
      </c>
      <c r="E172" s="35">
        <v>0</v>
      </c>
      <c r="F172" s="35">
        <v>4500000</v>
      </c>
      <c r="G172" s="27" t="e">
        <f t="shared" si="11"/>
        <v>#DIV/0!</v>
      </c>
      <c r="H172" s="30">
        <f t="shared" si="12"/>
        <v>0</v>
      </c>
    </row>
    <row r="173" spans="1:8" ht="54.75" customHeight="1">
      <c r="A173" s="13" t="s">
        <v>396</v>
      </c>
      <c r="B173" s="3" t="s">
        <v>399</v>
      </c>
      <c r="C173" s="3">
        <v>90390.08</v>
      </c>
      <c r="D173" s="34">
        <v>540000</v>
      </c>
      <c r="E173" s="34">
        <v>290000</v>
      </c>
      <c r="F173" s="34">
        <v>270000</v>
      </c>
      <c r="G173" s="27">
        <f t="shared" si="11"/>
        <v>53.70370370370371</v>
      </c>
      <c r="H173" s="30">
        <f t="shared" si="12"/>
        <v>250000</v>
      </c>
    </row>
    <row r="174" spans="1:8" ht="16.5" customHeight="1">
      <c r="A174" s="3" t="s">
        <v>331</v>
      </c>
      <c r="B174" s="3" t="s">
        <v>437</v>
      </c>
      <c r="C174" s="3"/>
      <c r="D174" s="34">
        <v>450000</v>
      </c>
      <c r="E174" s="34"/>
      <c r="F174" s="34"/>
      <c r="G174" s="27"/>
      <c r="H174" s="30"/>
    </row>
    <row r="175" spans="1:8" ht="12.75">
      <c r="A175" s="23" t="s">
        <v>49</v>
      </c>
      <c r="B175" s="23" t="s">
        <v>50</v>
      </c>
      <c r="C175" s="31">
        <f>C178+C177+C176</f>
        <v>5102115.14</v>
      </c>
      <c r="D175" s="31">
        <f>D178+D177+D176+D179</f>
        <v>16160767.13</v>
      </c>
      <c r="E175" s="31">
        <f>E178+E177+E176+E179</f>
        <v>4010903.29</v>
      </c>
      <c r="F175" s="31">
        <f>F178+F177+F176</f>
        <v>7747971.78</v>
      </c>
      <c r="G175" s="28">
        <f t="shared" si="4"/>
        <v>24.81876793184136</v>
      </c>
      <c r="H175" s="33">
        <f t="shared" si="5"/>
        <v>12149863.84</v>
      </c>
    </row>
    <row r="176" spans="1:8" ht="38.25">
      <c r="A176" s="13" t="s">
        <v>410</v>
      </c>
      <c r="B176" s="3" t="s">
        <v>404</v>
      </c>
      <c r="C176" s="35">
        <v>0</v>
      </c>
      <c r="D176" s="35">
        <v>0</v>
      </c>
      <c r="E176" s="35">
        <v>0</v>
      </c>
      <c r="F176" s="35">
        <v>5612533.78</v>
      </c>
      <c r="G176" s="28"/>
      <c r="H176" s="33"/>
    </row>
    <row r="177" spans="1:8" ht="25.5">
      <c r="A177" s="13" t="s">
        <v>120</v>
      </c>
      <c r="B177" s="3" t="s">
        <v>325</v>
      </c>
      <c r="C177" s="35">
        <v>4266115.14</v>
      </c>
      <c r="D177" s="35">
        <v>15137127.13</v>
      </c>
      <c r="E177" s="35">
        <v>3543580.29</v>
      </c>
      <c r="F177" s="34">
        <v>635438</v>
      </c>
      <c r="G177" s="27">
        <f>E177/D177*100</f>
        <v>23.40986013770765</v>
      </c>
      <c r="H177" s="30">
        <f>D177-E177</f>
        <v>11593546.84</v>
      </c>
    </row>
    <row r="178" spans="1:8" ht="51">
      <c r="A178" s="13" t="s">
        <v>396</v>
      </c>
      <c r="B178" s="3" t="s">
        <v>400</v>
      </c>
      <c r="C178" s="3">
        <v>836000</v>
      </c>
      <c r="D178" s="34">
        <v>836000</v>
      </c>
      <c r="E178" s="34">
        <v>418000</v>
      </c>
      <c r="F178" s="34">
        <v>1500000</v>
      </c>
      <c r="G178" s="27">
        <f t="shared" si="4"/>
        <v>50</v>
      </c>
      <c r="H178" s="30">
        <f t="shared" si="5"/>
        <v>418000</v>
      </c>
    </row>
    <row r="179" spans="1:8" ht="25.5">
      <c r="A179" s="13" t="s">
        <v>418</v>
      </c>
      <c r="B179" s="3" t="s">
        <v>424</v>
      </c>
      <c r="C179" s="3"/>
      <c r="D179" s="34">
        <v>187640</v>
      </c>
      <c r="E179" s="34">
        <v>49323</v>
      </c>
      <c r="F179" s="34"/>
      <c r="G179" s="27">
        <f t="shared" si="4"/>
        <v>26.285973140055425</v>
      </c>
      <c r="H179" s="30">
        <f t="shared" si="5"/>
        <v>138317</v>
      </c>
    </row>
    <row r="180" spans="1:8" ht="12.75">
      <c r="A180" s="1" t="s">
        <v>51</v>
      </c>
      <c r="B180" s="1" t="s">
        <v>52</v>
      </c>
      <c r="C180" s="33">
        <f aca="true" t="shared" si="13" ref="C180:F181">C181</f>
        <v>0</v>
      </c>
      <c r="D180" s="33">
        <f t="shared" si="13"/>
        <v>0</v>
      </c>
      <c r="E180" s="33">
        <f t="shared" si="13"/>
        <v>0</v>
      </c>
      <c r="F180" s="33">
        <f t="shared" si="13"/>
        <v>0</v>
      </c>
      <c r="G180" s="28" t="e">
        <f t="shared" si="4"/>
        <v>#DIV/0!</v>
      </c>
      <c r="H180" s="33">
        <f t="shared" si="5"/>
        <v>0</v>
      </c>
    </row>
    <row r="181" spans="1:8" ht="25.5">
      <c r="A181" s="24" t="s">
        <v>53</v>
      </c>
      <c r="B181" s="23" t="s">
        <v>54</v>
      </c>
      <c r="C181" s="31">
        <f t="shared" si="13"/>
        <v>0</v>
      </c>
      <c r="D181" s="31">
        <f t="shared" si="13"/>
        <v>0</v>
      </c>
      <c r="E181" s="31">
        <f t="shared" si="13"/>
        <v>0</v>
      </c>
      <c r="F181" s="31">
        <f t="shared" si="13"/>
        <v>0</v>
      </c>
      <c r="G181" s="28" t="e">
        <f>E181/D181*100</f>
        <v>#DIV/0!</v>
      </c>
      <c r="H181" s="30">
        <f aca="true" t="shared" si="14" ref="H181:H269">D181-E181</f>
        <v>0</v>
      </c>
    </row>
    <row r="182" spans="1:8" ht="25.5">
      <c r="A182" s="13" t="s">
        <v>120</v>
      </c>
      <c r="B182" s="3" t="s">
        <v>165</v>
      </c>
      <c r="C182" s="3">
        <v>0</v>
      </c>
      <c r="D182" s="34">
        <v>0</v>
      </c>
      <c r="E182" s="34">
        <v>0</v>
      </c>
      <c r="F182" s="34">
        <v>0</v>
      </c>
      <c r="G182" s="27" t="e">
        <f aca="true" t="shared" si="15" ref="G182:G270">E182/D182*100</f>
        <v>#DIV/0!</v>
      </c>
      <c r="H182" s="30">
        <f t="shared" si="14"/>
        <v>0</v>
      </c>
    </row>
    <row r="183" spans="1:8" ht="12.75">
      <c r="A183" s="1" t="s">
        <v>55</v>
      </c>
      <c r="B183" s="1" t="s">
        <v>56</v>
      </c>
      <c r="C183" s="33">
        <f>C184+C189+C190+C191+C196+C185+C186+C187+C194+C195+C197+C198+C200+C188+C193+C201</f>
        <v>216019130</v>
      </c>
      <c r="D183" s="33">
        <f>D184+D189+D190+D191+D196+D185+D186+D187+D194+D195+D197+D198+D200+D188+D193+D201+D192+D199</f>
        <v>236373814.85000002</v>
      </c>
      <c r="E183" s="33">
        <f>E184+E189+E190+E191+E196+E185+E186+E187+E194+E195+E197+E198+E200+E188+E193+E201+E192+E199</f>
        <v>186666673.91000006</v>
      </c>
      <c r="F183" s="33">
        <f>F184+F189+F190+F191+F196+F185+F186+F187+F194+F195+F197+F198+F200+F188+F193+F201+F192</f>
        <v>169635601.02</v>
      </c>
      <c r="G183" s="28">
        <f t="shared" si="15"/>
        <v>78.97096132600664</v>
      </c>
      <c r="H183" s="33">
        <f t="shared" si="14"/>
        <v>49707140.93999997</v>
      </c>
    </row>
    <row r="184" spans="1:8" ht="12.75">
      <c r="A184" s="17" t="s">
        <v>131</v>
      </c>
      <c r="B184" s="3" t="s">
        <v>191</v>
      </c>
      <c r="C184" s="35">
        <f aca="true" t="shared" si="16" ref="C184:C190">C225</f>
        <v>7394000</v>
      </c>
      <c r="D184" s="35">
        <f aca="true" t="shared" si="17" ref="D184:E187">D225</f>
        <v>7456000</v>
      </c>
      <c r="E184" s="35">
        <f t="shared" si="17"/>
        <v>5881036.16</v>
      </c>
      <c r="F184" s="35">
        <f aca="true" t="shared" si="18" ref="F184:F190">F225</f>
        <v>5345740.11</v>
      </c>
      <c r="G184" s="27">
        <f t="shared" si="15"/>
        <v>78.87655793991416</v>
      </c>
      <c r="H184" s="33">
        <f t="shared" si="14"/>
        <v>1574963.8399999999</v>
      </c>
    </row>
    <row r="185" spans="1:8" ht="25.5">
      <c r="A185" s="17" t="s">
        <v>182</v>
      </c>
      <c r="B185" s="3" t="s">
        <v>192</v>
      </c>
      <c r="C185" s="35">
        <f t="shared" si="16"/>
        <v>10000</v>
      </c>
      <c r="D185" s="35">
        <f t="shared" si="17"/>
        <v>10000</v>
      </c>
      <c r="E185" s="35">
        <f t="shared" si="17"/>
        <v>6715.5</v>
      </c>
      <c r="F185" s="35">
        <f t="shared" si="18"/>
        <v>575</v>
      </c>
      <c r="G185" s="27">
        <f t="shared" si="15"/>
        <v>67.155</v>
      </c>
      <c r="H185" s="30">
        <f t="shared" si="14"/>
        <v>3284.5</v>
      </c>
    </row>
    <row r="186" spans="1:8" ht="38.25">
      <c r="A186" s="17" t="s">
        <v>184</v>
      </c>
      <c r="B186" s="3" t="s">
        <v>193</v>
      </c>
      <c r="C186" s="35">
        <f t="shared" si="16"/>
        <v>1980000</v>
      </c>
      <c r="D186" s="35">
        <f t="shared" si="17"/>
        <v>1998700</v>
      </c>
      <c r="E186" s="35">
        <f t="shared" si="17"/>
        <v>1885386.31</v>
      </c>
      <c r="F186" s="35">
        <f t="shared" si="18"/>
        <v>1466597.67</v>
      </c>
      <c r="G186" s="27">
        <f t="shared" si="15"/>
        <v>94.33063040976634</v>
      </c>
      <c r="H186" s="30">
        <f t="shared" si="14"/>
        <v>113313.68999999994</v>
      </c>
    </row>
    <row r="187" spans="1:8" ht="12.75">
      <c r="A187" s="3" t="s">
        <v>113</v>
      </c>
      <c r="B187" s="3" t="s">
        <v>194</v>
      </c>
      <c r="C187" s="35">
        <f t="shared" si="16"/>
        <v>1597227</v>
      </c>
      <c r="D187" s="35">
        <f t="shared" si="17"/>
        <v>1601227</v>
      </c>
      <c r="E187" s="35">
        <f t="shared" si="17"/>
        <v>1183354.09</v>
      </c>
      <c r="F187" s="35">
        <f t="shared" si="18"/>
        <v>1237051.45</v>
      </c>
      <c r="G187" s="27">
        <f t="shared" si="15"/>
        <v>73.90295629539098</v>
      </c>
      <c r="H187" s="30">
        <f t="shared" si="14"/>
        <v>417872.9099999999</v>
      </c>
    </row>
    <row r="188" spans="1:8" ht="12.75">
      <c r="A188" s="5" t="s">
        <v>116</v>
      </c>
      <c r="B188" s="3" t="s">
        <v>353</v>
      </c>
      <c r="C188" s="35">
        <f t="shared" si="16"/>
        <v>1000</v>
      </c>
      <c r="D188" s="35">
        <f aca="true" t="shared" si="19" ref="D188:E190">D229</f>
        <v>1000</v>
      </c>
      <c r="E188" s="35">
        <f t="shared" si="19"/>
        <v>7.63</v>
      </c>
      <c r="F188" s="35">
        <f t="shared" si="18"/>
        <v>0</v>
      </c>
      <c r="G188" s="27"/>
      <c r="H188" s="30"/>
    </row>
    <row r="189" spans="1:8" ht="12.75">
      <c r="A189" s="3" t="s">
        <v>115</v>
      </c>
      <c r="B189" s="3" t="s">
        <v>195</v>
      </c>
      <c r="C189" s="35">
        <f t="shared" si="16"/>
        <v>467473</v>
      </c>
      <c r="D189" s="35">
        <f t="shared" si="19"/>
        <v>468673</v>
      </c>
      <c r="E189" s="35">
        <f t="shared" si="19"/>
        <v>315981.57</v>
      </c>
      <c r="F189" s="35">
        <f t="shared" si="18"/>
        <v>384026.09</v>
      </c>
      <c r="G189" s="27">
        <f t="shared" si="15"/>
        <v>67.42047653694581</v>
      </c>
      <c r="H189" s="30">
        <f t="shared" si="14"/>
        <v>152691.43</v>
      </c>
    </row>
    <row r="190" spans="1:8" ht="25.5">
      <c r="A190" s="13" t="s">
        <v>118</v>
      </c>
      <c r="B190" s="3" t="s">
        <v>196</v>
      </c>
      <c r="C190" s="35">
        <f t="shared" si="16"/>
        <v>561900</v>
      </c>
      <c r="D190" s="35">
        <f t="shared" si="19"/>
        <v>501900</v>
      </c>
      <c r="E190" s="35">
        <f t="shared" si="19"/>
        <v>398191.36</v>
      </c>
      <c r="F190" s="35">
        <f t="shared" si="18"/>
        <v>308055.44</v>
      </c>
      <c r="G190" s="27">
        <f t="shared" si="15"/>
        <v>79.33679218967922</v>
      </c>
      <c r="H190" s="30">
        <f t="shared" si="14"/>
        <v>103708.64000000001</v>
      </c>
    </row>
    <row r="191" spans="1:8" ht="25.5">
      <c r="A191" s="13" t="s">
        <v>120</v>
      </c>
      <c r="B191" s="3" t="s">
        <v>197</v>
      </c>
      <c r="C191" s="35">
        <f>C219+C232</f>
        <v>830930</v>
      </c>
      <c r="D191" s="35">
        <f>D219+D232</f>
        <v>1482572.17</v>
      </c>
      <c r="E191" s="35">
        <f>E219+E232</f>
        <v>1150582.17</v>
      </c>
      <c r="F191" s="35">
        <f>F219+F232</f>
        <v>1127247.3199999998</v>
      </c>
      <c r="G191" s="27">
        <f t="shared" si="15"/>
        <v>77.60716093841151</v>
      </c>
      <c r="H191" s="30">
        <f t="shared" si="14"/>
        <v>331990</v>
      </c>
    </row>
    <row r="192" spans="1:8" ht="12.75">
      <c r="A192" s="13" t="s">
        <v>401</v>
      </c>
      <c r="B192" s="3" t="s">
        <v>403</v>
      </c>
      <c r="C192" s="35"/>
      <c r="D192" s="35">
        <f aca="true" t="shared" si="20" ref="D192:F193">D233</f>
        <v>40000</v>
      </c>
      <c r="E192" s="35">
        <f t="shared" si="20"/>
        <v>16000</v>
      </c>
      <c r="F192" s="35">
        <f t="shared" si="20"/>
        <v>0</v>
      </c>
      <c r="G192" s="27"/>
      <c r="H192" s="30"/>
    </row>
    <row r="193" spans="1:8" ht="12.75">
      <c r="A193" s="13" t="s">
        <v>354</v>
      </c>
      <c r="B193" s="3" t="s">
        <v>366</v>
      </c>
      <c r="C193" s="35">
        <f>C234</f>
        <v>350000</v>
      </c>
      <c r="D193" s="35">
        <f t="shared" si="20"/>
        <v>350000</v>
      </c>
      <c r="E193" s="35">
        <f t="shared" si="20"/>
        <v>350000</v>
      </c>
      <c r="F193" s="35">
        <f t="shared" si="20"/>
        <v>350000</v>
      </c>
      <c r="G193" s="27"/>
      <c r="H193" s="30"/>
    </row>
    <row r="194" spans="1:8" ht="38.25">
      <c r="A194" s="17" t="s">
        <v>172</v>
      </c>
      <c r="B194" s="3" t="s">
        <v>198</v>
      </c>
      <c r="C194" s="35">
        <f>C208</f>
        <v>0</v>
      </c>
      <c r="D194" s="35">
        <f>D208</f>
        <v>0</v>
      </c>
      <c r="E194" s="35">
        <f>E208</f>
        <v>0</v>
      </c>
      <c r="F194" s="35">
        <f>F208</f>
        <v>1315000</v>
      </c>
      <c r="G194" s="27" t="e">
        <f t="shared" si="15"/>
        <v>#DIV/0!</v>
      </c>
      <c r="H194" s="30">
        <f t="shared" si="14"/>
        <v>0</v>
      </c>
    </row>
    <row r="195" spans="1:8" ht="51">
      <c r="A195" s="17" t="s">
        <v>166</v>
      </c>
      <c r="B195" s="3" t="s">
        <v>199</v>
      </c>
      <c r="C195" s="35">
        <f>C203+C220+C209+C214</f>
        <v>109153605</v>
      </c>
      <c r="D195" s="35">
        <f>D203+D220+D209+D214</f>
        <v>113575609.09</v>
      </c>
      <c r="E195" s="35">
        <f>E203+E220+E209+E214</f>
        <v>94573359.96000001</v>
      </c>
      <c r="F195" s="35">
        <f>F203+F220+F209+F214</f>
        <v>82930775.3</v>
      </c>
      <c r="G195" s="27">
        <f t="shared" si="15"/>
        <v>83.26907574412199</v>
      </c>
      <c r="H195" s="30">
        <f t="shared" si="14"/>
        <v>19002249.129999995</v>
      </c>
    </row>
    <row r="196" spans="1:8" ht="12.75">
      <c r="A196" s="17" t="s">
        <v>168</v>
      </c>
      <c r="B196" s="3" t="s">
        <v>200</v>
      </c>
      <c r="C196" s="35">
        <f>C204+C210+C221+C215</f>
        <v>4518652</v>
      </c>
      <c r="D196" s="35">
        <f>D204+D210+D221+D215</f>
        <v>7635471.44</v>
      </c>
      <c r="E196" s="35">
        <f>E204+E210+E221+E215</f>
        <v>4043593.74</v>
      </c>
      <c r="F196" s="35">
        <f>F204+F210+F221+F215</f>
        <v>6931611.569999999</v>
      </c>
      <c r="G196" s="27">
        <f t="shared" si="15"/>
        <v>52.95801014743892</v>
      </c>
      <c r="H196" s="30">
        <f t="shared" si="14"/>
        <v>3591877.7</v>
      </c>
    </row>
    <row r="197" spans="1:8" ht="51">
      <c r="A197" s="17" t="s">
        <v>154</v>
      </c>
      <c r="B197" s="3" t="s">
        <v>201</v>
      </c>
      <c r="C197" s="35">
        <f>C205+C211+C216</f>
        <v>84258895</v>
      </c>
      <c r="D197" s="35">
        <f>D205+D211+D216+D222</f>
        <v>89765589.91000001</v>
      </c>
      <c r="E197" s="35">
        <f>E205+E211+E216+E222</f>
        <v>72623236.60000001</v>
      </c>
      <c r="F197" s="35">
        <f>F205+F211+F216</f>
        <v>63655796.84</v>
      </c>
      <c r="G197" s="27">
        <f t="shared" si="15"/>
        <v>80.90320207644474</v>
      </c>
      <c r="H197" s="30">
        <f t="shared" si="14"/>
        <v>17142353.310000002</v>
      </c>
    </row>
    <row r="198" spans="1:8" ht="12.75">
      <c r="A198" s="17" t="s">
        <v>156</v>
      </c>
      <c r="B198" s="3" t="s">
        <v>202</v>
      </c>
      <c r="C198" s="35">
        <f>C206+C212+C223+C217</f>
        <v>4816448</v>
      </c>
      <c r="D198" s="35">
        <f>D206+D212+D223+D217</f>
        <v>11212026.41</v>
      </c>
      <c r="E198" s="35">
        <f>E206+E212+E223+E217</f>
        <v>4138684.74</v>
      </c>
      <c r="F198" s="35">
        <f>F206+F212+F223+F217</f>
        <v>4547984.76</v>
      </c>
      <c r="G198" s="27">
        <f t="shared" si="15"/>
        <v>36.91290573761679</v>
      </c>
      <c r="H198" s="30">
        <f t="shared" si="14"/>
        <v>7073341.67</v>
      </c>
    </row>
    <row r="199" spans="1:8" ht="25.5">
      <c r="A199" s="13" t="s">
        <v>418</v>
      </c>
      <c r="B199" s="3" t="s">
        <v>428</v>
      </c>
      <c r="C199" s="35"/>
      <c r="D199" s="35">
        <f>D235</f>
        <v>3384</v>
      </c>
      <c r="E199" s="35">
        <f>E235</f>
        <v>981</v>
      </c>
      <c r="F199" s="35"/>
      <c r="G199" s="27"/>
      <c r="H199" s="30"/>
    </row>
    <row r="200" spans="1:8" ht="12.75">
      <c r="A200" s="3" t="s">
        <v>124</v>
      </c>
      <c r="B200" s="3" t="s">
        <v>203</v>
      </c>
      <c r="C200" s="35">
        <f aca="true" t="shared" si="21" ref="C200:E201">C236</f>
        <v>41000</v>
      </c>
      <c r="D200" s="35">
        <f t="shared" si="21"/>
        <v>24097</v>
      </c>
      <c r="E200" s="35">
        <f t="shared" si="21"/>
        <v>2000</v>
      </c>
      <c r="F200" s="35">
        <f>F236</f>
        <v>13734.71</v>
      </c>
      <c r="G200" s="27">
        <f t="shared" si="15"/>
        <v>8.299788355396938</v>
      </c>
      <c r="H200" s="30">
        <f t="shared" si="14"/>
        <v>22097</v>
      </c>
    </row>
    <row r="201" spans="1:8" ht="12.75">
      <c r="A201" s="3" t="s">
        <v>331</v>
      </c>
      <c r="B201" s="3" t="s">
        <v>365</v>
      </c>
      <c r="C201" s="35">
        <f t="shared" si="21"/>
        <v>38000</v>
      </c>
      <c r="D201" s="35">
        <f t="shared" si="21"/>
        <v>247564.83</v>
      </c>
      <c r="E201" s="35">
        <f t="shared" si="21"/>
        <v>97563.08</v>
      </c>
      <c r="F201" s="35">
        <f>F237</f>
        <v>21404.76</v>
      </c>
      <c r="G201" s="27"/>
      <c r="H201" s="30"/>
    </row>
    <row r="202" spans="1:8" ht="12.75">
      <c r="A202" s="23" t="s">
        <v>57</v>
      </c>
      <c r="B202" s="23" t="s">
        <v>58</v>
      </c>
      <c r="C202" s="31">
        <f>C204+C205+C203+C206</f>
        <v>30562800</v>
      </c>
      <c r="D202" s="31">
        <f>D204+D205+D203+D206</f>
        <v>34777010.01</v>
      </c>
      <c r="E202" s="31">
        <f>E204+E205+E203+E206</f>
        <v>28203404.650000002</v>
      </c>
      <c r="F202" s="31">
        <f>F204+F205+F203+F206</f>
        <v>25159177.169999998</v>
      </c>
      <c r="G202" s="28">
        <f t="shared" si="15"/>
        <v>81.09784205683646</v>
      </c>
      <c r="H202" s="33">
        <f t="shared" si="14"/>
        <v>6573605.359999996</v>
      </c>
    </row>
    <row r="203" spans="1:8" ht="51">
      <c r="A203" s="17" t="s">
        <v>166</v>
      </c>
      <c r="B203" s="3" t="s">
        <v>167</v>
      </c>
      <c r="C203" s="35">
        <v>14433440</v>
      </c>
      <c r="D203" s="35">
        <v>17343646</v>
      </c>
      <c r="E203" s="35">
        <v>13180493.71</v>
      </c>
      <c r="F203" s="35">
        <v>11214456.7</v>
      </c>
      <c r="G203" s="27">
        <f>E203/D203*100</f>
        <v>75.99609511171988</v>
      </c>
      <c r="H203" s="30">
        <f>D203-E203</f>
        <v>4163152.289999999</v>
      </c>
    </row>
    <row r="204" spans="1:8" ht="12.75">
      <c r="A204" s="17" t="s">
        <v>168</v>
      </c>
      <c r="B204" s="3" t="s">
        <v>169</v>
      </c>
      <c r="C204" s="3">
        <v>450000</v>
      </c>
      <c r="D204" s="34">
        <v>910630</v>
      </c>
      <c r="E204" s="34">
        <v>120991.74</v>
      </c>
      <c r="F204" s="34">
        <v>315262.8</v>
      </c>
      <c r="G204" s="27">
        <f t="shared" si="15"/>
        <v>13.286597190955712</v>
      </c>
      <c r="H204" s="30">
        <f t="shared" si="14"/>
        <v>789638.26</v>
      </c>
    </row>
    <row r="205" spans="1:8" ht="51">
      <c r="A205" s="17" t="s">
        <v>154</v>
      </c>
      <c r="B205" s="3" t="s">
        <v>170</v>
      </c>
      <c r="C205" s="34">
        <v>15079360</v>
      </c>
      <c r="D205" s="34">
        <v>15977767</v>
      </c>
      <c r="E205" s="34">
        <v>14779329.68</v>
      </c>
      <c r="F205" s="34">
        <v>12687761.59</v>
      </c>
      <c r="G205" s="27">
        <f t="shared" si="15"/>
        <v>92.49934411986357</v>
      </c>
      <c r="H205" s="30">
        <f t="shared" si="14"/>
        <v>1198437.3200000003</v>
      </c>
    </row>
    <row r="206" spans="1:8" ht="12.75">
      <c r="A206" s="17" t="s">
        <v>156</v>
      </c>
      <c r="B206" s="3" t="s">
        <v>171</v>
      </c>
      <c r="C206" s="34">
        <v>600000</v>
      </c>
      <c r="D206" s="34">
        <v>544967.01</v>
      </c>
      <c r="E206" s="34">
        <v>122589.52</v>
      </c>
      <c r="F206" s="34">
        <v>941696.08</v>
      </c>
      <c r="G206" s="27"/>
      <c r="H206" s="30"/>
    </row>
    <row r="207" spans="1:8" ht="12.75">
      <c r="A207" s="23" t="s">
        <v>59</v>
      </c>
      <c r="B207" s="23" t="s">
        <v>60</v>
      </c>
      <c r="C207" s="31">
        <f>C209+C210+C211+C212+C208</f>
        <v>153123100</v>
      </c>
      <c r="D207" s="31">
        <f>D209+D210+D211+D212+D208</f>
        <v>169540177</v>
      </c>
      <c r="E207" s="31">
        <f>E209+E210+E211+E212+E208</f>
        <v>135675317.87</v>
      </c>
      <c r="F207" s="31">
        <f>F209+F210+F211+F212+F208</f>
        <v>124323813.03</v>
      </c>
      <c r="G207" s="28">
        <f t="shared" si="15"/>
        <v>80.02546668923202</v>
      </c>
      <c r="H207" s="33">
        <f t="shared" si="14"/>
        <v>33864859.129999995</v>
      </c>
    </row>
    <row r="208" spans="1:8" ht="38.25">
      <c r="A208" s="17" t="s">
        <v>172</v>
      </c>
      <c r="B208" s="3" t="s">
        <v>173</v>
      </c>
      <c r="C208" s="3">
        <v>0</v>
      </c>
      <c r="D208" s="35">
        <v>0</v>
      </c>
      <c r="E208" s="35">
        <v>0</v>
      </c>
      <c r="F208" s="35">
        <v>1315000</v>
      </c>
      <c r="G208" s="27" t="e">
        <f>E208/D208*100</f>
        <v>#DIV/0!</v>
      </c>
      <c r="H208" s="30">
        <f>D208-E208</f>
        <v>0</v>
      </c>
    </row>
    <row r="209" spans="1:8" ht="51">
      <c r="A209" s="17" t="s">
        <v>166</v>
      </c>
      <c r="B209" s="3" t="s">
        <v>174</v>
      </c>
      <c r="C209" s="3">
        <v>85223265</v>
      </c>
      <c r="D209" s="34">
        <v>90538513</v>
      </c>
      <c r="E209" s="34">
        <v>76759942.44</v>
      </c>
      <c r="F209" s="34">
        <v>66929641.26</v>
      </c>
      <c r="G209" s="27">
        <f t="shared" si="15"/>
        <v>84.78153649375709</v>
      </c>
      <c r="H209" s="30">
        <f t="shared" si="14"/>
        <v>13778570.560000002</v>
      </c>
    </row>
    <row r="210" spans="1:8" ht="12.75">
      <c r="A210" s="17" t="s">
        <v>168</v>
      </c>
      <c r="B210" s="3" t="s">
        <v>175</v>
      </c>
      <c r="C210" s="3">
        <v>3067052</v>
      </c>
      <c r="D210" s="34">
        <v>5562180</v>
      </c>
      <c r="E210" s="34">
        <v>3231133.3</v>
      </c>
      <c r="F210" s="34">
        <v>5565197.8</v>
      </c>
      <c r="G210" s="27">
        <f t="shared" si="15"/>
        <v>58.091131534757956</v>
      </c>
      <c r="H210" s="30">
        <f t="shared" si="14"/>
        <v>2331046.7</v>
      </c>
    </row>
    <row r="211" spans="1:8" ht="51">
      <c r="A211" s="17" t="s">
        <v>154</v>
      </c>
      <c r="B211" s="3" t="s">
        <v>176</v>
      </c>
      <c r="C211" s="3">
        <v>61535435</v>
      </c>
      <c r="D211" s="34">
        <v>64191429</v>
      </c>
      <c r="E211" s="34">
        <v>52691637.16</v>
      </c>
      <c r="F211" s="34">
        <v>47278820.72</v>
      </c>
      <c r="G211" s="27">
        <f t="shared" si="15"/>
        <v>82.08515993622761</v>
      </c>
      <c r="H211" s="30">
        <f t="shared" si="14"/>
        <v>11499791.840000004</v>
      </c>
    </row>
    <row r="212" spans="1:8" ht="12.75">
      <c r="A212" s="17" t="s">
        <v>156</v>
      </c>
      <c r="B212" s="3" t="s">
        <v>177</v>
      </c>
      <c r="C212" s="34">
        <v>3297348</v>
      </c>
      <c r="D212" s="34">
        <v>9248055</v>
      </c>
      <c r="E212" s="34">
        <v>2992604.97</v>
      </c>
      <c r="F212" s="34">
        <v>3235153.25</v>
      </c>
      <c r="G212" s="27">
        <f t="shared" si="15"/>
        <v>32.359290358891684</v>
      </c>
      <c r="H212" s="30">
        <f t="shared" si="14"/>
        <v>6255450.029999999</v>
      </c>
    </row>
    <row r="213" spans="1:8" ht="12.75">
      <c r="A213" s="14" t="s">
        <v>387</v>
      </c>
      <c r="B213" s="1" t="s">
        <v>388</v>
      </c>
      <c r="C213" s="33">
        <f>C214+C215+C216+C217</f>
        <v>18035700</v>
      </c>
      <c r="D213" s="33">
        <f>D214+D215+D216+D217</f>
        <v>17053944</v>
      </c>
      <c r="E213" s="33">
        <f>E214+E215+E216+E217</f>
        <v>10828608.169999998</v>
      </c>
      <c r="F213" s="33">
        <f>F214+F215+F216+F217</f>
        <v>9013104.889999999</v>
      </c>
      <c r="G213" s="27"/>
      <c r="H213" s="30"/>
    </row>
    <row r="214" spans="1:8" ht="51">
      <c r="A214" s="17" t="s">
        <v>166</v>
      </c>
      <c r="B214" s="3" t="s">
        <v>389</v>
      </c>
      <c r="C214" s="34">
        <v>8966900</v>
      </c>
      <c r="D214" s="34">
        <v>5402813.32</v>
      </c>
      <c r="E214" s="34">
        <v>4342287.04</v>
      </c>
      <c r="F214" s="34">
        <v>4286069.25</v>
      </c>
      <c r="G214" s="27"/>
      <c r="H214" s="30"/>
    </row>
    <row r="215" spans="1:8" ht="12.75">
      <c r="A215" s="17" t="s">
        <v>168</v>
      </c>
      <c r="B215" s="3" t="s">
        <v>390</v>
      </c>
      <c r="C215" s="34">
        <v>585600</v>
      </c>
      <c r="D215" s="34">
        <v>868544</v>
      </c>
      <c r="E215" s="34">
        <v>436117.1</v>
      </c>
      <c r="F215" s="34">
        <v>738285.68</v>
      </c>
      <c r="G215" s="27"/>
      <c r="H215" s="30"/>
    </row>
    <row r="216" spans="1:8" ht="51">
      <c r="A216" s="17" t="s">
        <v>154</v>
      </c>
      <c r="B216" s="3" t="s">
        <v>391</v>
      </c>
      <c r="C216" s="34">
        <v>7644100</v>
      </c>
      <c r="D216" s="34">
        <v>9529230.68</v>
      </c>
      <c r="E216" s="34">
        <v>5139269.76</v>
      </c>
      <c r="F216" s="34">
        <v>3689214.53</v>
      </c>
      <c r="G216" s="27"/>
      <c r="H216" s="30"/>
    </row>
    <row r="217" spans="1:8" ht="12.75">
      <c r="A217" s="17" t="s">
        <v>156</v>
      </c>
      <c r="B217" s="3" t="s">
        <v>392</v>
      </c>
      <c r="C217" s="34">
        <v>839100</v>
      </c>
      <c r="D217" s="34">
        <v>1253356</v>
      </c>
      <c r="E217" s="34">
        <v>910934.27</v>
      </c>
      <c r="F217" s="34">
        <v>299535.43</v>
      </c>
      <c r="G217" s="27"/>
      <c r="H217" s="30"/>
    </row>
    <row r="218" spans="1:8" ht="12.75">
      <c r="A218" s="23" t="s">
        <v>61</v>
      </c>
      <c r="B218" s="23" t="s">
        <v>62</v>
      </c>
      <c r="C218" s="31">
        <f>C219+C220+C221+C223</f>
        <v>1168830</v>
      </c>
      <c r="D218" s="31">
        <f>D219+D220+D221+D223+D222</f>
        <v>970602.84</v>
      </c>
      <c r="E218" s="31">
        <f>E219+E220+E221+E223+E222</f>
        <v>803830.1</v>
      </c>
      <c r="F218" s="31">
        <f>F219+F220+F221+F223</f>
        <v>1097800.76</v>
      </c>
      <c r="G218" s="28">
        <f t="shared" si="15"/>
        <v>82.81761260867523</v>
      </c>
      <c r="H218" s="33">
        <f t="shared" si="14"/>
        <v>166772.74</v>
      </c>
    </row>
    <row r="219" spans="1:8" ht="25.5">
      <c r="A219" s="13" t="s">
        <v>120</v>
      </c>
      <c r="B219" s="3" t="s">
        <v>178</v>
      </c>
      <c r="C219" s="3">
        <v>142830</v>
      </c>
      <c r="D219" s="34">
        <v>153037</v>
      </c>
      <c r="E219" s="34">
        <v>132285.75</v>
      </c>
      <c r="F219" s="34">
        <v>212727.38</v>
      </c>
      <c r="G219" s="27">
        <f t="shared" si="15"/>
        <v>86.44037062932493</v>
      </c>
      <c r="H219" s="30">
        <f t="shared" si="14"/>
        <v>20751.25</v>
      </c>
    </row>
    <row r="220" spans="1:8" ht="51">
      <c r="A220" s="17" t="s">
        <v>166</v>
      </c>
      <c r="B220" s="3" t="s">
        <v>179</v>
      </c>
      <c r="C220" s="3">
        <v>530000</v>
      </c>
      <c r="D220" s="34">
        <v>290636.77</v>
      </c>
      <c r="E220" s="34">
        <v>290636.77</v>
      </c>
      <c r="F220" s="34">
        <v>500608.09</v>
      </c>
      <c r="G220" s="27">
        <f t="shared" si="15"/>
        <v>100</v>
      </c>
      <c r="H220" s="30">
        <f t="shared" si="14"/>
        <v>0</v>
      </c>
    </row>
    <row r="221" spans="1:8" ht="12.75">
      <c r="A221" s="17" t="s">
        <v>168</v>
      </c>
      <c r="B221" s="3" t="s">
        <v>180</v>
      </c>
      <c r="C221" s="34">
        <v>416000</v>
      </c>
      <c r="D221" s="34">
        <v>294117.44</v>
      </c>
      <c r="E221" s="34">
        <v>255351.6</v>
      </c>
      <c r="F221" s="34">
        <v>312865.29</v>
      </c>
      <c r="G221" s="27">
        <f t="shared" si="15"/>
        <v>86.81960512100201</v>
      </c>
      <c r="H221" s="30">
        <f t="shared" si="14"/>
        <v>38765.84</v>
      </c>
    </row>
    <row r="222" spans="1:8" ht="51">
      <c r="A222" s="17" t="s">
        <v>154</v>
      </c>
      <c r="B222" s="3" t="s">
        <v>436</v>
      </c>
      <c r="C222" s="34"/>
      <c r="D222" s="34">
        <v>67163.23</v>
      </c>
      <c r="E222" s="34">
        <v>13000</v>
      </c>
      <c r="F222" s="34"/>
      <c r="G222" s="27">
        <f t="shared" si="15"/>
        <v>19.355829074926863</v>
      </c>
      <c r="H222" s="30">
        <f t="shared" si="14"/>
        <v>54163.229999999996</v>
      </c>
    </row>
    <row r="223" spans="1:8" ht="12.75">
      <c r="A223" s="17" t="s">
        <v>156</v>
      </c>
      <c r="B223" s="3" t="s">
        <v>330</v>
      </c>
      <c r="C223" s="34">
        <v>80000</v>
      </c>
      <c r="D223" s="34">
        <v>165648.4</v>
      </c>
      <c r="E223" s="34">
        <v>112555.98</v>
      </c>
      <c r="F223" s="34">
        <v>71600</v>
      </c>
      <c r="G223" s="27">
        <f t="shared" si="15"/>
        <v>67.94872754581391</v>
      </c>
      <c r="H223" s="30">
        <f t="shared" si="14"/>
        <v>53092.42</v>
      </c>
    </row>
    <row r="224" spans="1:8" ht="12.75">
      <c r="A224" s="23" t="s">
        <v>63</v>
      </c>
      <c r="B224" s="23" t="s">
        <v>64</v>
      </c>
      <c r="C224" s="31">
        <f>C225+C227+C232+C236+C228+C230+C231+C226+C237+C234+C229</f>
        <v>13128700</v>
      </c>
      <c r="D224" s="31">
        <f>D225+D227+D232+D236+D228+D230+D231+D226+D237+D234+D229+D233+D235</f>
        <v>14032081</v>
      </c>
      <c r="E224" s="31">
        <f>E225+E227+E232+E236+E228+E230+E231+E226+E237+E234+E229+E233+E235</f>
        <v>11155513.120000001</v>
      </c>
      <c r="F224" s="31">
        <f>F225+F227+F232+F236+F228+F230+F231+F226+F229+F237+F234</f>
        <v>10041705.17</v>
      </c>
      <c r="G224" s="28">
        <f t="shared" si="15"/>
        <v>79.50006217894553</v>
      </c>
      <c r="H224" s="33">
        <f t="shared" si="14"/>
        <v>2876567.879999999</v>
      </c>
    </row>
    <row r="225" spans="1:8" ht="12.75">
      <c r="A225" s="17" t="s">
        <v>131</v>
      </c>
      <c r="B225" s="3" t="s">
        <v>181</v>
      </c>
      <c r="C225" s="34">
        <v>7394000</v>
      </c>
      <c r="D225" s="34">
        <v>7456000</v>
      </c>
      <c r="E225" s="34">
        <v>5881036.16</v>
      </c>
      <c r="F225" s="34">
        <v>5345740.11</v>
      </c>
      <c r="G225" s="27">
        <f t="shared" si="15"/>
        <v>78.87655793991416</v>
      </c>
      <c r="H225" s="30">
        <f t="shared" si="14"/>
        <v>1574963.8399999999</v>
      </c>
    </row>
    <row r="226" spans="1:8" ht="25.5">
      <c r="A226" s="17" t="s">
        <v>182</v>
      </c>
      <c r="B226" s="3" t="s">
        <v>183</v>
      </c>
      <c r="C226" s="34">
        <v>10000</v>
      </c>
      <c r="D226" s="34">
        <v>10000</v>
      </c>
      <c r="E226" s="34">
        <v>6715.5</v>
      </c>
      <c r="F226" s="34">
        <v>575</v>
      </c>
      <c r="G226" s="27"/>
      <c r="H226" s="30"/>
    </row>
    <row r="227" spans="1:8" ht="38.25">
      <c r="A227" s="17" t="s">
        <v>184</v>
      </c>
      <c r="B227" s="3" t="s">
        <v>185</v>
      </c>
      <c r="C227" s="34">
        <v>1980000</v>
      </c>
      <c r="D227" s="34">
        <v>1998700</v>
      </c>
      <c r="E227" s="34">
        <v>1885386.31</v>
      </c>
      <c r="F227" s="34">
        <v>1466597.67</v>
      </c>
      <c r="G227" s="27">
        <f t="shared" si="15"/>
        <v>94.33063040976634</v>
      </c>
      <c r="H227" s="30">
        <f t="shared" si="14"/>
        <v>113313.68999999994</v>
      </c>
    </row>
    <row r="228" spans="1:8" ht="12.75">
      <c r="A228" s="3" t="s">
        <v>113</v>
      </c>
      <c r="B228" s="3" t="s">
        <v>186</v>
      </c>
      <c r="C228" s="34">
        <v>1597227</v>
      </c>
      <c r="D228" s="34">
        <v>1601227</v>
      </c>
      <c r="E228" s="34">
        <v>1183354.09</v>
      </c>
      <c r="F228" s="34">
        <v>1237051.45</v>
      </c>
      <c r="G228" s="27">
        <f t="shared" si="15"/>
        <v>73.90295629539098</v>
      </c>
      <c r="H228" s="30">
        <f t="shared" si="14"/>
        <v>417872.9099999999</v>
      </c>
    </row>
    <row r="229" spans="1:8" ht="12.75">
      <c r="A229" s="5" t="s">
        <v>116</v>
      </c>
      <c r="B229" s="3" t="s">
        <v>352</v>
      </c>
      <c r="C229" s="34">
        <v>1000</v>
      </c>
      <c r="D229" s="34">
        <v>1000</v>
      </c>
      <c r="E229" s="34">
        <v>7.63</v>
      </c>
      <c r="F229" s="34">
        <v>0</v>
      </c>
      <c r="G229" s="27"/>
      <c r="H229" s="30"/>
    </row>
    <row r="230" spans="1:8" ht="12.75">
      <c r="A230" s="3" t="s">
        <v>115</v>
      </c>
      <c r="B230" s="3" t="s">
        <v>187</v>
      </c>
      <c r="C230" s="34">
        <v>467473</v>
      </c>
      <c r="D230" s="34">
        <v>468673</v>
      </c>
      <c r="E230" s="34">
        <v>315981.57</v>
      </c>
      <c r="F230" s="34">
        <v>384026.09</v>
      </c>
      <c r="G230" s="27">
        <f t="shared" si="15"/>
        <v>67.42047653694581</v>
      </c>
      <c r="H230" s="30">
        <f t="shared" si="14"/>
        <v>152691.43</v>
      </c>
    </row>
    <row r="231" spans="1:8" ht="25.5">
      <c r="A231" s="13" t="s">
        <v>118</v>
      </c>
      <c r="B231" s="3" t="s">
        <v>188</v>
      </c>
      <c r="C231" s="34">
        <v>561900</v>
      </c>
      <c r="D231" s="34">
        <v>501900</v>
      </c>
      <c r="E231" s="34">
        <v>398191.36</v>
      </c>
      <c r="F231" s="34">
        <v>308055.44</v>
      </c>
      <c r="G231" s="27">
        <f t="shared" si="15"/>
        <v>79.33679218967922</v>
      </c>
      <c r="H231" s="30">
        <f t="shared" si="14"/>
        <v>103708.64000000001</v>
      </c>
    </row>
    <row r="232" spans="1:8" ht="25.5">
      <c r="A232" s="13" t="s">
        <v>120</v>
      </c>
      <c r="B232" s="3" t="s">
        <v>189</v>
      </c>
      <c r="C232" s="34">
        <v>688100</v>
      </c>
      <c r="D232" s="34">
        <v>1329535.17</v>
      </c>
      <c r="E232" s="34">
        <v>1018296.42</v>
      </c>
      <c r="F232" s="34">
        <v>914519.94</v>
      </c>
      <c r="G232" s="27">
        <f t="shared" si="15"/>
        <v>76.59040866139706</v>
      </c>
      <c r="H232" s="30">
        <f t="shared" si="14"/>
        <v>311238.7499999999</v>
      </c>
    </row>
    <row r="233" spans="1:8" ht="12.75">
      <c r="A233" s="13" t="s">
        <v>401</v>
      </c>
      <c r="B233" s="3" t="s">
        <v>402</v>
      </c>
      <c r="C233" s="34">
        <v>0</v>
      </c>
      <c r="D233" s="34">
        <v>40000</v>
      </c>
      <c r="E233" s="34">
        <v>16000</v>
      </c>
      <c r="F233" s="34"/>
      <c r="G233" s="27"/>
      <c r="H233" s="30"/>
    </row>
    <row r="234" spans="1:8" ht="12.75">
      <c r="A234" s="13" t="s">
        <v>354</v>
      </c>
      <c r="B234" s="3" t="s">
        <v>364</v>
      </c>
      <c r="C234" s="34">
        <v>350000</v>
      </c>
      <c r="D234" s="34">
        <v>350000</v>
      </c>
      <c r="E234" s="34">
        <v>350000</v>
      </c>
      <c r="F234" s="34">
        <v>350000</v>
      </c>
      <c r="G234" s="27">
        <f t="shared" si="15"/>
        <v>100</v>
      </c>
      <c r="H234" s="30">
        <f t="shared" si="14"/>
        <v>0</v>
      </c>
    </row>
    <row r="235" spans="1:8" ht="25.5">
      <c r="A235" s="13" t="s">
        <v>418</v>
      </c>
      <c r="B235" s="3" t="s">
        <v>427</v>
      </c>
      <c r="C235" s="34"/>
      <c r="D235" s="34">
        <v>3384</v>
      </c>
      <c r="E235" s="34">
        <v>981</v>
      </c>
      <c r="F235" s="34">
        <v>0</v>
      </c>
      <c r="G235" s="27">
        <f t="shared" si="15"/>
        <v>28.98936170212766</v>
      </c>
      <c r="H235" s="30">
        <f t="shared" si="14"/>
        <v>2403</v>
      </c>
    </row>
    <row r="236" spans="1:8" ht="12.75">
      <c r="A236" s="3" t="s">
        <v>124</v>
      </c>
      <c r="B236" s="3" t="s">
        <v>190</v>
      </c>
      <c r="C236" s="34">
        <v>41000</v>
      </c>
      <c r="D236" s="34">
        <v>24097</v>
      </c>
      <c r="E236" s="34">
        <v>2000</v>
      </c>
      <c r="F236" s="34">
        <v>13734.71</v>
      </c>
      <c r="G236" s="27">
        <f t="shared" si="15"/>
        <v>8.299788355396938</v>
      </c>
      <c r="H236" s="30">
        <f t="shared" si="14"/>
        <v>22097</v>
      </c>
    </row>
    <row r="237" spans="1:8" ht="12.75">
      <c r="A237" s="3" t="s">
        <v>331</v>
      </c>
      <c r="B237" s="3" t="s">
        <v>363</v>
      </c>
      <c r="C237" s="34">
        <v>38000</v>
      </c>
      <c r="D237" s="34">
        <v>247564.83</v>
      </c>
      <c r="E237" s="34">
        <v>97563.08</v>
      </c>
      <c r="F237" s="34">
        <v>21404.76</v>
      </c>
      <c r="G237" s="27">
        <f t="shared" si="15"/>
        <v>39.4091034659487</v>
      </c>
      <c r="H237" s="30">
        <f t="shared" si="14"/>
        <v>150001.75</v>
      </c>
    </row>
    <row r="238" spans="1:8" ht="12.75">
      <c r="A238" s="1" t="s">
        <v>65</v>
      </c>
      <c r="B238" s="1" t="s">
        <v>66</v>
      </c>
      <c r="C238" s="33">
        <f>C239+C243+C244+C245+C249+C240+C241+C242+C246+C248+C250+C251+C253+C254+C247</f>
        <v>48905349.95</v>
      </c>
      <c r="D238" s="33">
        <f>D239+D243+D244+D245+D249+D240+D241+D242+D246+D248+D250+D251+D253+D254+D247+D252</f>
        <v>54903849.769999996</v>
      </c>
      <c r="E238" s="33">
        <f>E239+E243+E244+E245+E249+E240+E241+E242+E246+E248+E250+E251+E253+E254+E247+E252</f>
        <v>41820691.580000006</v>
      </c>
      <c r="F238" s="33">
        <f>F239+F243+F244+F245+F249+F240+F241+F242+F246+F248+F250+F251+F253+F254+F247</f>
        <v>29762044.029999997</v>
      </c>
      <c r="G238" s="28">
        <f t="shared" si="15"/>
        <v>76.1707817488078</v>
      </c>
      <c r="H238" s="33">
        <f t="shared" si="14"/>
        <v>13083158.18999999</v>
      </c>
    </row>
    <row r="239" spans="1:8" ht="12.75">
      <c r="A239" s="17" t="s">
        <v>131</v>
      </c>
      <c r="B239" s="3" t="s">
        <v>220</v>
      </c>
      <c r="C239" s="35">
        <f>C269</f>
        <v>5742100</v>
      </c>
      <c r="D239" s="35">
        <f>D269</f>
        <v>6365155</v>
      </c>
      <c r="E239" s="35">
        <f>E269</f>
        <v>5720195.52</v>
      </c>
      <c r="F239" s="35">
        <f>F269</f>
        <v>4103222.8</v>
      </c>
      <c r="G239" s="27">
        <f t="shared" si="15"/>
        <v>89.8673405439459</v>
      </c>
      <c r="H239" s="30">
        <f t="shared" si="14"/>
        <v>644959.4800000004</v>
      </c>
    </row>
    <row r="240" spans="1:8" ht="25.5">
      <c r="A240" s="17" t="s">
        <v>182</v>
      </c>
      <c r="B240" s="3" t="s">
        <v>221</v>
      </c>
      <c r="C240" s="35">
        <f>C270</f>
        <v>3000</v>
      </c>
      <c r="D240" s="35">
        <f aca="true" t="shared" si="22" ref="D240:E245">D270</f>
        <v>3000</v>
      </c>
      <c r="E240" s="35">
        <f>E270</f>
        <v>345</v>
      </c>
      <c r="F240" s="35">
        <f>F270</f>
        <v>502.17</v>
      </c>
      <c r="G240" s="27">
        <f t="shared" si="15"/>
        <v>11.5</v>
      </c>
      <c r="H240" s="30">
        <f t="shared" si="14"/>
        <v>2655</v>
      </c>
    </row>
    <row r="241" spans="1:8" ht="38.25">
      <c r="A241" s="17" t="s">
        <v>184</v>
      </c>
      <c r="B241" s="3" t="s">
        <v>222</v>
      </c>
      <c r="C241" s="35">
        <f>C271</f>
        <v>1922000</v>
      </c>
      <c r="D241" s="35">
        <f t="shared" si="22"/>
        <v>1999230</v>
      </c>
      <c r="E241" s="35">
        <f t="shared" si="22"/>
        <v>1633129.93</v>
      </c>
      <c r="F241" s="35">
        <f>F271</f>
        <v>1117781</v>
      </c>
      <c r="G241" s="27">
        <f t="shared" si="15"/>
        <v>81.68794635934835</v>
      </c>
      <c r="H241" s="30">
        <f t="shared" si="14"/>
        <v>366100.07000000007</v>
      </c>
    </row>
    <row r="242" spans="1:8" ht="12.75">
      <c r="A242" s="3" t="s">
        <v>113</v>
      </c>
      <c r="B242" s="3" t="s">
        <v>223</v>
      </c>
      <c r="C242" s="35">
        <f>C272+C256</f>
        <v>1316000</v>
      </c>
      <c r="D242" s="35">
        <f>D272+D256</f>
        <v>1376000</v>
      </c>
      <c r="E242" s="35">
        <f>E272+E256</f>
        <v>953439.98</v>
      </c>
      <c r="F242" s="35">
        <f>F272+F256</f>
        <v>742323.5900000001</v>
      </c>
      <c r="G242" s="27">
        <f t="shared" si="15"/>
        <v>69.29069622093023</v>
      </c>
      <c r="H242" s="30">
        <f t="shared" si="14"/>
        <v>422560.02</v>
      </c>
    </row>
    <row r="243" spans="1:8" ht="38.25">
      <c r="A243" s="17" t="s">
        <v>216</v>
      </c>
      <c r="B243" s="3" t="s">
        <v>224</v>
      </c>
      <c r="C243" s="35">
        <f>C273</f>
        <v>0</v>
      </c>
      <c r="D243" s="35">
        <f t="shared" si="22"/>
        <v>50000</v>
      </c>
      <c r="E243" s="35">
        <f t="shared" si="22"/>
        <v>0</v>
      </c>
      <c r="F243" s="35">
        <f>F273</f>
        <v>0</v>
      </c>
      <c r="G243" s="27">
        <f t="shared" si="15"/>
        <v>0</v>
      </c>
      <c r="H243" s="30">
        <f t="shared" si="14"/>
        <v>50000</v>
      </c>
    </row>
    <row r="244" spans="1:8" ht="12.75">
      <c r="A244" s="3" t="s">
        <v>115</v>
      </c>
      <c r="B244" s="3" t="s">
        <v>225</v>
      </c>
      <c r="C244" s="35">
        <f>C274+C257</f>
        <v>404100</v>
      </c>
      <c r="D244" s="35">
        <f>D274+D257</f>
        <v>426600</v>
      </c>
      <c r="E244" s="35">
        <f>E274+E257</f>
        <v>201339.21</v>
      </c>
      <c r="F244" s="35">
        <f>F274+F257</f>
        <v>250888.38</v>
      </c>
      <c r="G244" s="27">
        <f t="shared" si="15"/>
        <v>47.1962517580872</v>
      </c>
      <c r="H244" s="30">
        <f t="shared" si="14"/>
        <v>225260.79</v>
      </c>
    </row>
    <row r="245" spans="1:8" ht="25.5">
      <c r="A245" s="13" t="s">
        <v>118</v>
      </c>
      <c r="B245" s="3" t="s">
        <v>226</v>
      </c>
      <c r="C245" s="35">
        <f>C275</f>
        <v>488327.07</v>
      </c>
      <c r="D245" s="35">
        <f t="shared" si="22"/>
        <v>488327.07</v>
      </c>
      <c r="E245" s="35">
        <f t="shared" si="22"/>
        <v>353970.77</v>
      </c>
      <c r="F245" s="35">
        <f>F275</f>
        <v>274018.11</v>
      </c>
      <c r="G245" s="27">
        <f t="shared" si="15"/>
        <v>72.48641161752512</v>
      </c>
      <c r="H245" s="30">
        <f t="shared" si="14"/>
        <v>134356.3</v>
      </c>
    </row>
    <row r="246" spans="1:8" ht="25.5">
      <c r="A246" s="13" t="s">
        <v>120</v>
      </c>
      <c r="B246" s="3" t="s">
        <v>227</v>
      </c>
      <c r="C246" s="35">
        <f>C276+C258</f>
        <v>1804922.88</v>
      </c>
      <c r="D246" s="35">
        <f>D276+D258</f>
        <v>3179196.7</v>
      </c>
      <c r="E246" s="35">
        <f>E276+E258</f>
        <v>1965341.77</v>
      </c>
      <c r="F246" s="35">
        <f>F276+F258</f>
        <v>1178770.99</v>
      </c>
      <c r="G246" s="27">
        <f t="shared" si="15"/>
        <v>61.818816369556494</v>
      </c>
      <c r="H246" s="30">
        <f t="shared" si="14"/>
        <v>1213854.9300000002</v>
      </c>
    </row>
    <row r="247" spans="1:8" ht="12.75">
      <c r="A247" s="13" t="s">
        <v>354</v>
      </c>
      <c r="B247" s="3" t="s">
        <v>356</v>
      </c>
      <c r="C247" s="35">
        <f>C259</f>
        <v>0</v>
      </c>
      <c r="D247" s="35">
        <f>D259</f>
        <v>0</v>
      </c>
      <c r="E247" s="35">
        <f>E259</f>
        <v>0</v>
      </c>
      <c r="F247" s="35">
        <f>F259</f>
        <v>0</v>
      </c>
      <c r="G247" s="27"/>
      <c r="H247" s="30"/>
    </row>
    <row r="248" spans="1:8" ht="51">
      <c r="A248" s="17" t="s">
        <v>166</v>
      </c>
      <c r="B248" s="3" t="s">
        <v>228</v>
      </c>
      <c r="C248" s="35">
        <f aca="true" t="shared" si="23" ref="C248:F249">C260+C266</f>
        <v>9040042</v>
      </c>
      <c r="D248" s="35">
        <f t="shared" si="23"/>
        <v>9100701</v>
      </c>
      <c r="E248" s="35">
        <f t="shared" si="23"/>
        <v>6047808.44</v>
      </c>
      <c r="F248" s="35">
        <f t="shared" si="23"/>
        <v>5380416.77</v>
      </c>
      <c r="G248" s="27">
        <f t="shared" si="15"/>
        <v>66.45431423359585</v>
      </c>
      <c r="H248" s="30">
        <f t="shared" si="14"/>
        <v>3052892.5599999996</v>
      </c>
    </row>
    <row r="249" spans="1:8" ht="12.75">
      <c r="A249" s="17" t="s">
        <v>168</v>
      </c>
      <c r="B249" s="3" t="s">
        <v>229</v>
      </c>
      <c r="C249" s="35">
        <f t="shared" si="23"/>
        <v>2059874</v>
      </c>
      <c r="D249" s="35">
        <f t="shared" si="23"/>
        <v>2202756</v>
      </c>
      <c r="E249" s="35">
        <f t="shared" si="23"/>
        <v>1733439.72</v>
      </c>
      <c r="F249" s="35">
        <f t="shared" si="23"/>
        <v>679200</v>
      </c>
      <c r="G249" s="27">
        <f t="shared" si="15"/>
        <v>78.69413225976912</v>
      </c>
      <c r="H249" s="30">
        <f t="shared" si="14"/>
        <v>469316.28</v>
      </c>
    </row>
    <row r="250" spans="1:8" ht="51">
      <c r="A250" s="17" t="s">
        <v>154</v>
      </c>
      <c r="B250" s="3" t="s">
        <v>230</v>
      </c>
      <c r="C250" s="35">
        <f aca="true" t="shared" si="24" ref="C250:F251">C262</f>
        <v>21828258</v>
      </c>
      <c r="D250" s="35">
        <f t="shared" si="24"/>
        <v>20550013</v>
      </c>
      <c r="E250" s="35">
        <f t="shared" si="24"/>
        <v>15704554.84</v>
      </c>
      <c r="F250" s="35">
        <f t="shared" si="24"/>
        <v>14488736.49</v>
      </c>
      <c r="G250" s="27">
        <f t="shared" si="15"/>
        <v>76.42114309124767</v>
      </c>
      <c r="H250" s="30">
        <f t="shared" si="14"/>
        <v>4845458.16</v>
      </c>
    </row>
    <row r="251" spans="1:8" ht="12.75">
      <c r="A251" s="17" t="s">
        <v>156</v>
      </c>
      <c r="B251" s="3" t="s">
        <v>231</v>
      </c>
      <c r="C251" s="35">
        <f t="shared" si="24"/>
        <v>4269726</v>
      </c>
      <c r="D251" s="35">
        <f t="shared" si="24"/>
        <v>9065406</v>
      </c>
      <c r="E251" s="35">
        <f t="shared" si="24"/>
        <v>7438050.2</v>
      </c>
      <c r="F251" s="35">
        <f t="shared" si="24"/>
        <v>1533413.59</v>
      </c>
      <c r="G251" s="27">
        <f t="shared" si="15"/>
        <v>82.04872677517146</v>
      </c>
      <c r="H251" s="30">
        <f t="shared" si="14"/>
        <v>1627355.7999999998</v>
      </c>
    </row>
    <row r="252" spans="1:8" ht="25.5">
      <c r="A252" s="13" t="s">
        <v>418</v>
      </c>
      <c r="B252" s="3" t="s">
        <v>426</v>
      </c>
      <c r="C252" s="35"/>
      <c r="D252" s="35">
        <f>D264+D277</f>
        <v>29377</v>
      </c>
      <c r="E252" s="35">
        <f>E264+E277</f>
        <v>16096</v>
      </c>
      <c r="F252" s="35"/>
      <c r="G252" s="27"/>
      <c r="H252" s="30"/>
    </row>
    <row r="253" spans="1:8" ht="12.75">
      <c r="A253" s="3" t="s">
        <v>124</v>
      </c>
      <c r="B253" s="3" t="s">
        <v>232</v>
      </c>
      <c r="C253" s="35">
        <f aca="true" t="shared" si="25" ref="C253:F254">C278</f>
        <v>0</v>
      </c>
      <c r="D253" s="35">
        <f t="shared" si="25"/>
        <v>0</v>
      </c>
      <c r="E253" s="35">
        <f t="shared" si="25"/>
        <v>0</v>
      </c>
      <c r="F253" s="35">
        <f t="shared" si="25"/>
        <v>0</v>
      </c>
      <c r="G253" s="27" t="e">
        <f t="shared" si="15"/>
        <v>#DIV/0!</v>
      </c>
      <c r="H253" s="30">
        <f t="shared" si="14"/>
        <v>0</v>
      </c>
    </row>
    <row r="254" spans="1:8" ht="12.75">
      <c r="A254" s="3" t="s">
        <v>331</v>
      </c>
      <c r="B254" s="3" t="s">
        <v>333</v>
      </c>
      <c r="C254" s="35">
        <f t="shared" si="25"/>
        <v>27000</v>
      </c>
      <c r="D254" s="35">
        <f t="shared" si="25"/>
        <v>68088</v>
      </c>
      <c r="E254" s="35">
        <f t="shared" si="25"/>
        <v>52980.2</v>
      </c>
      <c r="F254" s="35">
        <f t="shared" si="25"/>
        <v>12770.14</v>
      </c>
      <c r="G254" s="27"/>
      <c r="H254" s="30"/>
    </row>
    <row r="255" spans="1:8" ht="12.75">
      <c r="A255" s="23" t="s">
        <v>67</v>
      </c>
      <c r="B255" s="23" t="s">
        <v>68</v>
      </c>
      <c r="C255" s="31">
        <f>C260+C261+C262+C263+C256+C257+C258</f>
        <v>38099149.95</v>
      </c>
      <c r="D255" s="31">
        <f>D260+D261+D262+D263+D256+D257+D258+D259+D264</f>
        <v>42454399.77</v>
      </c>
      <c r="E255" s="31">
        <f>E260+E261+E262+E263+E256+E257+E258+E259+E264</f>
        <v>31630324.19</v>
      </c>
      <c r="F255" s="31">
        <f>F260+F261+F262+F263+F256+F257+F258+F259</f>
        <v>21838139.94</v>
      </c>
      <c r="G255" s="28">
        <f t="shared" si="15"/>
        <v>74.50423127251764</v>
      </c>
      <c r="H255" s="33">
        <f t="shared" si="14"/>
        <v>10824075.580000002</v>
      </c>
    </row>
    <row r="256" spans="1:8" ht="12.75">
      <c r="A256" s="3" t="s">
        <v>113</v>
      </c>
      <c r="B256" s="3" t="s">
        <v>349</v>
      </c>
      <c r="C256" s="35">
        <v>570000</v>
      </c>
      <c r="D256" s="35">
        <v>630000</v>
      </c>
      <c r="E256" s="35">
        <v>355967.35</v>
      </c>
      <c r="F256" s="35">
        <v>171309.93</v>
      </c>
      <c r="G256" s="27">
        <f t="shared" si="15"/>
        <v>56.50275396825396</v>
      </c>
      <c r="H256" s="30">
        <f t="shared" si="14"/>
        <v>274032.65</v>
      </c>
    </row>
    <row r="257" spans="1:8" ht="12.75">
      <c r="A257" s="3" t="s">
        <v>115</v>
      </c>
      <c r="B257" s="3" t="s">
        <v>350</v>
      </c>
      <c r="C257" s="35">
        <v>179000</v>
      </c>
      <c r="D257" s="35">
        <v>204000</v>
      </c>
      <c r="E257" s="35">
        <v>40838.31</v>
      </c>
      <c r="F257" s="35">
        <v>118438.78</v>
      </c>
      <c r="G257" s="27">
        <f t="shared" si="15"/>
        <v>20.018779411764704</v>
      </c>
      <c r="H257" s="30">
        <f t="shared" si="14"/>
        <v>163161.69</v>
      </c>
    </row>
    <row r="258" spans="1:8" ht="25.5">
      <c r="A258" s="13" t="s">
        <v>120</v>
      </c>
      <c r="B258" s="3" t="s">
        <v>328</v>
      </c>
      <c r="C258" s="35">
        <v>1287249.95</v>
      </c>
      <c r="D258" s="35">
        <v>1811523.77</v>
      </c>
      <c r="E258" s="35">
        <v>1120969.98</v>
      </c>
      <c r="F258" s="35">
        <v>281439.07</v>
      </c>
      <c r="G258" s="27">
        <f t="shared" si="15"/>
        <v>61.879948724051246</v>
      </c>
      <c r="H258" s="30">
        <f t="shared" si="14"/>
        <v>690553.79</v>
      </c>
    </row>
    <row r="259" spans="1:8" ht="12.75">
      <c r="A259" s="13" t="s">
        <v>354</v>
      </c>
      <c r="B259" s="3" t="s">
        <v>355</v>
      </c>
      <c r="C259" s="35"/>
      <c r="D259" s="35"/>
      <c r="E259" s="35"/>
      <c r="F259" s="35"/>
      <c r="G259" s="27" t="e">
        <f t="shared" si="15"/>
        <v>#DIV/0!</v>
      </c>
      <c r="H259" s="30">
        <f t="shared" si="14"/>
        <v>0</v>
      </c>
    </row>
    <row r="260" spans="1:8" ht="51">
      <c r="A260" s="17" t="s">
        <v>166</v>
      </c>
      <c r="B260" s="3" t="s">
        <v>204</v>
      </c>
      <c r="C260" s="3">
        <v>7940042</v>
      </c>
      <c r="D260" s="34">
        <v>8000701</v>
      </c>
      <c r="E260" s="34">
        <v>5257066.79</v>
      </c>
      <c r="F260" s="34">
        <v>4627202.08</v>
      </c>
      <c r="G260" s="27">
        <f>E260/D260*100</f>
        <v>65.70757724854359</v>
      </c>
      <c r="H260" s="30">
        <f>D260-E260</f>
        <v>2743634.21</v>
      </c>
    </row>
    <row r="261" spans="1:8" ht="12.75">
      <c r="A261" s="17" t="s">
        <v>168</v>
      </c>
      <c r="B261" s="3" t="s">
        <v>205</v>
      </c>
      <c r="C261" s="34">
        <v>2024874</v>
      </c>
      <c r="D261" s="11">
        <v>2167756</v>
      </c>
      <c r="E261" s="11">
        <v>1698439.72</v>
      </c>
      <c r="F261" s="11">
        <v>617600</v>
      </c>
      <c r="G261" s="27">
        <f t="shared" si="15"/>
        <v>78.35013350211003</v>
      </c>
      <c r="H261" s="30">
        <f t="shared" si="14"/>
        <v>469316.28</v>
      </c>
    </row>
    <row r="262" spans="1:8" ht="51">
      <c r="A262" s="17" t="s">
        <v>154</v>
      </c>
      <c r="B262" s="3" t="s">
        <v>206</v>
      </c>
      <c r="C262" s="34">
        <v>21828258</v>
      </c>
      <c r="D262" s="11">
        <v>20550013</v>
      </c>
      <c r="E262" s="3">
        <v>15704554.84</v>
      </c>
      <c r="F262" s="3">
        <v>14488736.49</v>
      </c>
      <c r="G262" s="27">
        <f t="shared" si="15"/>
        <v>76.42114309124767</v>
      </c>
      <c r="H262" s="30">
        <f t="shared" si="14"/>
        <v>4845458.16</v>
      </c>
    </row>
    <row r="263" spans="1:8" ht="12.75">
      <c r="A263" s="17" t="s">
        <v>156</v>
      </c>
      <c r="B263" s="3" t="s">
        <v>207</v>
      </c>
      <c r="C263" s="3">
        <v>4269726</v>
      </c>
      <c r="D263" s="11">
        <v>9065406</v>
      </c>
      <c r="E263" s="11">
        <v>7438050.2</v>
      </c>
      <c r="F263" s="11">
        <v>1533413.59</v>
      </c>
      <c r="G263" s="27">
        <f t="shared" si="15"/>
        <v>82.04872677517146</v>
      </c>
      <c r="H263" s="30">
        <f t="shared" si="14"/>
        <v>1627355.7999999998</v>
      </c>
    </row>
    <row r="264" spans="1:8" ht="25.5">
      <c r="A264" s="13" t="s">
        <v>418</v>
      </c>
      <c r="B264" s="3" t="s">
        <v>425</v>
      </c>
      <c r="C264" s="3"/>
      <c r="D264" s="11">
        <v>25000</v>
      </c>
      <c r="E264" s="11">
        <v>14437</v>
      </c>
      <c r="F264" s="11"/>
      <c r="G264" s="27"/>
      <c r="H264" s="30"/>
    </row>
    <row r="265" spans="1:8" ht="12.75">
      <c r="A265" s="23" t="s">
        <v>69</v>
      </c>
      <c r="B265" s="23" t="s">
        <v>70</v>
      </c>
      <c r="C265" s="31">
        <f>C266+C267</f>
        <v>1135000</v>
      </c>
      <c r="D265" s="31">
        <f>D266+D267</f>
        <v>1135000</v>
      </c>
      <c r="E265" s="31">
        <f>E266+E267</f>
        <v>825741.65</v>
      </c>
      <c r="F265" s="31">
        <f>F266+F267</f>
        <v>814814.69</v>
      </c>
      <c r="G265" s="28">
        <f t="shared" si="15"/>
        <v>72.75256828193832</v>
      </c>
      <c r="H265" s="33">
        <f t="shared" si="14"/>
        <v>309258.35</v>
      </c>
    </row>
    <row r="266" spans="1:8" ht="51">
      <c r="A266" s="17" t="s">
        <v>166</v>
      </c>
      <c r="B266" s="3" t="s">
        <v>208</v>
      </c>
      <c r="C266" s="34">
        <v>1100000</v>
      </c>
      <c r="D266" s="34">
        <v>1100000</v>
      </c>
      <c r="E266" s="34">
        <v>790741.65</v>
      </c>
      <c r="F266" s="34">
        <v>753214.69</v>
      </c>
      <c r="G266" s="27">
        <f t="shared" si="15"/>
        <v>71.88560454545456</v>
      </c>
      <c r="H266" s="30">
        <f t="shared" si="14"/>
        <v>309258.35</v>
      </c>
    </row>
    <row r="267" spans="1:8" ht="12.75">
      <c r="A267" s="17" t="s">
        <v>168</v>
      </c>
      <c r="B267" s="3" t="s">
        <v>209</v>
      </c>
      <c r="C267" s="34">
        <v>35000</v>
      </c>
      <c r="D267" s="34">
        <v>35000</v>
      </c>
      <c r="E267" s="34">
        <v>35000</v>
      </c>
      <c r="F267" s="34">
        <v>61600</v>
      </c>
      <c r="G267" s="27">
        <f t="shared" si="15"/>
        <v>100</v>
      </c>
      <c r="H267" s="30">
        <f t="shared" si="14"/>
        <v>0</v>
      </c>
    </row>
    <row r="268" spans="1:8" ht="25.5">
      <c r="A268" s="24" t="s">
        <v>71</v>
      </c>
      <c r="B268" s="23" t="s">
        <v>72</v>
      </c>
      <c r="C268" s="31">
        <f>C269+C274+C270+C271+C272+C273+C275+C276+C278+C279</f>
        <v>9671200</v>
      </c>
      <c r="D268" s="31">
        <f>D269+D274+D270+D271+D272+D273+D275+D276+D278+D279+D277</f>
        <v>11314450</v>
      </c>
      <c r="E268" s="31">
        <f>E269+E274+E270+E271+E272+E273+E275+E276+E278+E279+E277</f>
        <v>9364625.739999998</v>
      </c>
      <c r="F268" s="31">
        <f>F269+F274+F270+F271+F272+F273+F275+F276+F278+F279</f>
        <v>7109089.399999999</v>
      </c>
      <c r="G268" s="28">
        <f t="shared" si="15"/>
        <v>82.76695500002208</v>
      </c>
      <c r="H268" s="33">
        <f t="shared" si="14"/>
        <v>1949824.2600000016</v>
      </c>
    </row>
    <row r="269" spans="1:8" ht="12.75">
      <c r="A269" s="17" t="s">
        <v>131</v>
      </c>
      <c r="B269" s="3" t="s">
        <v>210</v>
      </c>
      <c r="C269" s="34">
        <v>5742100</v>
      </c>
      <c r="D269" s="34">
        <v>6365155</v>
      </c>
      <c r="E269" s="34">
        <v>5720195.52</v>
      </c>
      <c r="F269" s="34">
        <v>4103222.8</v>
      </c>
      <c r="G269" s="27">
        <f t="shared" si="15"/>
        <v>89.8673405439459</v>
      </c>
      <c r="H269" s="30">
        <f t="shared" si="14"/>
        <v>644959.4800000004</v>
      </c>
    </row>
    <row r="270" spans="1:8" ht="25.5">
      <c r="A270" s="17" t="s">
        <v>182</v>
      </c>
      <c r="B270" s="3" t="s">
        <v>211</v>
      </c>
      <c r="C270" s="34">
        <v>3000</v>
      </c>
      <c r="D270" s="34">
        <v>3000</v>
      </c>
      <c r="E270" s="34">
        <v>345</v>
      </c>
      <c r="F270" s="34">
        <v>502.17</v>
      </c>
      <c r="G270" s="27">
        <f t="shared" si="15"/>
        <v>11.5</v>
      </c>
      <c r="H270" s="30">
        <f aca="true" t="shared" si="26" ref="H270:H329">D270-E270</f>
        <v>2655</v>
      </c>
    </row>
    <row r="271" spans="1:8" ht="38.25">
      <c r="A271" s="17" t="s">
        <v>184</v>
      </c>
      <c r="B271" s="3" t="s">
        <v>212</v>
      </c>
      <c r="C271" s="34">
        <v>1922000</v>
      </c>
      <c r="D271" s="34">
        <v>1999230</v>
      </c>
      <c r="E271" s="34">
        <v>1633129.93</v>
      </c>
      <c r="F271" s="34">
        <v>1117781</v>
      </c>
      <c r="G271" s="27">
        <f aca="true" t="shared" si="27" ref="G271:G329">E271/D271*100</f>
        <v>81.68794635934835</v>
      </c>
      <c r="H271" s="30">
        <f t="shared" si="26"/>
        <v>366100.07000000007</v>
      </c>
    </row>
    <row r="272" spans="1:8" ht="12.75">
      <c r="A272" s="3" t="s">
        <v>113</v>
      </c>
      <c r="B272" s="3" t="s">
        <v>213</v>
      </c>
      <c r="C272" s="34">
        <v>746000</v>
      </c>
      <c r="D272" s="34">
        <v>746000</v>
      </c>
      <c r="E272" s="34">
        <v>597472.63</v>
      </c>
      <c r="F272" s="34">
        <v>571013.66</v>
      </c>
      <c r="G272" s="27">
        <f t="shared" si="27"/>
        <v>80.09016487935658</v>
      </c>
      <c r="H272" s="30">
        <f t="shared" si="26"/>
        <v>148527.37</v>
      </c>
    </row>
    <row r="273" spans="1:8" ht="38.25">
      <c r="A273" s="17" t="s">
        <v>216</v>
      </c>
      <c r="B273" s="3" t="s">
        <v>215</v>
      </c>
      <c r="C273" s="34">
        <v>0</v>
      </c>
      <c r="D273" s="34">
        <v>50000</v>
      </c>
      <c r="E273" s="34">
        <v>0</v>
      </c>
      <c r="F273" s="34">
        <v>0</v>
      </c>
      <c r="G273" s="27">
        <f t="shared" si="27"/>
        <v>0</v>
      </c>
      <c r="H273" s="30">
        <f t="shared" si="26"/>
        <v>50000</v>
      </c>
    </row>
    <row r="274" spans="1:8" ht="12.75">
      <c r="A274" s="3" t="s">
        <v>115</v>
      </c>
      <c r="B274" s="3" t="s">
        <v>214</v>
      </c>
      <c r="C274" s="34">
        <v>225100</v>
      </c>
      <c r="D274" s="34">
        <v>222600</v>
      </c>
      <c r="E274" s="34">
        <v>160500.9</v>
      </c>
      <c r="F274" s="34">
        <v>132449.6</v>
      </c>
      <c r="G274" s="27">
        <f t="shared" si="27"/>
        <v>72.10283018867925</v>
      </c>
      <c r="H274" s="30">
        <f t="shared" si="26"/>
        <v>62099.100000000006</v>
      </c>
    </row>
    <row r="275" spans="1:8" ht="25.5">
      <c r="A275" s="13" t="s">
        <v>118</v>
      </c>
      <c r="B275" s="3" t="s">
        <v>217</v>
      </c>
      <c r="C275" s="3">
        <v>488327.07</v>
      </c>
      <c r="D275" s="34">
        <v>488327.07</v>
      </c>
      <c r="E275" s="34">
        <v>353970.77</v>
      </c>
      <c r="F275" s="34">
        <v>274018.11</v>
      </c>
      <c r="G275" s="27">
        <f t="shared" si="27"/>
        <v>72.48641161752512</v>
      </c>
      <c r="H275" s="30">
        <f t="shared" si="26"/>
        <v>134356.3</v>
      </c>
    </row>
    <row r="276" spans="1:8" ht="25.5">
      <c r="A276" s="13" t="s">
        <v>120</v>
      </c>
      <c r="B276" s="3" t="s">
        <v>218</v>
      </c>
      <c r="C276" s="3">
        <v>517672.93</v>
      </c>
      <c r="D276" s="34">
        <v>1367672.93</v>
      </c>
      <c r="E276" s="34">
        <v>844371.79</v>
      </c>
      <c r="F276" s="34">
        <v>897331.92</v>
      </c>
      <c r="G276" s="27">
        <f t="shared" si="27"/>
        <v>61.73784473455945</v>
      </c>
      <c r="H276" s="30">
        <f t="shared" si="26"/>
        <v>523301.1399999999</v>
      </c>
    </row>
    <row r="277" spans="1:8" ht="25.5">
      <c r="A277" s="13" t="s">
        <v>418</v>
      </c>
      <c r="B277" s="3" t="s">
        <v>429</v>
      </c>
      <c r="C277" s="3"/>
      <c r="D277" s="34">
        <v>4377</v>
      </c>
      <c r="E277" s="34">
        <v>1659</v>
      </c>
      <c r="F277" s="34">
        <v>0</v>
      </c>
      <c r="G277" s="27"/>
      <c r="H277" s="30"/>
    </row>
    <row r="278" spans="1:8" ht="12.75">
      <c r="A278" s="3" t="s">
        <v>124</v>
      </c>
      <c r="B278" s="3" t="s">
        <v>219</v>
      </c>
      <c r="C278" s="3">
        <v>0</v>
      </c>
      <c r="D278" s="34">
        <v>0</v>
      </c>
      <c r="E278" s="34">
        <v>0</v>
      </c>
      <c r="F278" s="34">
        <v>0</v>
      </c>
      <c r="G278" s="27" t="e">
        <f t="shared" si="27"/>
        <v>#DIV/0!</v>
      </c>
      <c r="H278" s="30">
        <f t="shared" si="26"/>
        <v>0</v>
      </c>
    </row>
    <row r="279" spans="1:8" ht="12.75">
      <c r="A279" s="3" t="s">
        <v>331</v>
      </c>
      <c r="B279" s="3" t="s">
        <v>332</v>
      </c>
      <c r="C279" s="3">
        <v>27000</v>
      </c>
      <c r="D279" s="34">
        <v>68088</v>
      </c>
      <c r="E279" s="34">
        <v>52980.2</v>
      </c>
      <c r="F279" s="34">
        <v>12770.14</v>
      </c>
      <c r="G279" s="27">
        <f t="shared" si="27"/>
        <v>77.8113617671249</v>
      </c>
      <c r="H279" s="30">
        <f t="shared" si="26"/>
        <v>15107.800000000003</v>
      </c>
    </row>
    <row r="280" spans="1:8" ht="12.75">
      <c r="A280" s="1" t="s">
        <v>73</v>
      </c>
      <c r="B280" s="1" t="s">
        <v>74</v>
      </c>
      <c r="C280" s="33">
        <f aca="true" t="shared" si="28" ref="C280:F281">C281</f>
        <v>0</v>
      </c>
      <c r="D280" s="33">
        <f t="shared" si="28"/>
        <v>81940</v>
      </c>
      <c r="E280" s="33">
        <f t="shared" si="28"/>
        <v>23290</v>
      </c>
      <c r="F280" s="33">
        <f t="shared" si="28"/>
        <v>23290</v>
      </c>
      <c r="G280" s="28">
        <f t="shared" si="27"/>
        <v>28.42323651452282</v>
      </c>
      <c r="H280" s="33">
        <f t="shared" si="26"/>
        <v>58650</v>
      </c>
    </row>
    <row r="281" spans="1:8" ht="12.75">
      <c r="A281" s="23" t="s">
        <v>75</v>
      </c>
      <c r="B281" s="23" t="s">
        <v>76</v>
      </c>
      <c r="C281" s="31">
        <f t="shared" si="28"/>
        <v>0</v>
      </c>
      <c r="D281" s="31">
        <f>D282</f>
        <v>81940</v>
      </c>
      <c r="E281" s="31">
        <f t="shared" si="28"/>
        <v>23290</v>
      </c>
      <c r="F281" s="31">
        <f t="shared" si="28"/>
        <v>23290</v>
      </c>
      <c r="G281" s="28">
        <f t="shared" si="27"/>
        <v>28.42323651452282</v>
      </c>
      <c r="H281" s="33">
        <f t="shared" si="26"/>
        <v>58650</v>
      </c>
    </row>
    <row r="282" spans="1:8" ht="25.5">
      <c r="A282" s="13" t="s">
        <v>120</v>
      </c>
      <c r="B282" s="3" t="s">
        <v>233</v>
      </c>
      <c r="C282" s="36">
        <v>0</v>
      </c>
      <c r="D282" s="35">
        <v>81940</v>
      </c>
      <c r="E282" s="35">
        <v>23290</v>
      </c>
      <c r="F282" s="35">
        <v>23290</v>
      </c>
      <c r="G282" s="27">
        <f>E282/D282*100</f>
        <v>28.42323651452282</v>
      </c>
      <c r="H282" s="30">
        <f>D282-E282</f>
        <v>58650</v>
      </c>
    </row>
    <row r="283" spans="1:8" ht="12.75">
      <c r="A283" s="1" t="s">
        <v>77</v>
      </c>
      <c r="B283" s="1" t="s">
        <v>78</v>
      </c>
      <c r="C283" s="33">
        <f>C284+C286+C287+C285+C288+C289+C290</f>
        <v>28506500</v>
      </c>
      <c r="D283" s="33">
        <f>D284+D286+D287+D285+D288+D289+D290</f>
        <v>28864674.5</v>
      </c>
      <c r="E283" s="33">
        <f>E284+E286+E287+E285+E288+E289+E290</f>
        <v>23017797.75</v>
      </c>
      <c r="F283" s="33">
        <f>F284+F286+F287+F285+F288+F289+F290</f>
        <v>20050870.16</v>
      </c>
      <c r="G283" s="28">
        <f t="shared" si="27"/>
        <v>79.74383272536124</v>
      </c>
      <c r="H283" s="33">
        <f t="shared" si="26"/>
        <v>5846876.75</v>
      </c>
    </row>
    <row r="284" spans="1:8" ht="12.75">
      <c r="A284" s="17" t="s">
        <v>234</v>
      </c>
      <c r="B284" s="3" t="s">
        <v>246</v>
      </c>
      <c r="C284" s="35">
        <f>C292</f>
        <v>1107500</v>
      </c>
      <c r="D284" s="35">
        <f>D292</f>
        <v>1107674.5</v>
      </c>
      <c r="E284" s="35">
        <f>E292</f>
        <v>711478.4</v>
      </c>
      <c r="F284" s="35">
        <f>F292</f>
        <v>819097.78</v>
      </c>
      <c r="G284" s="27">
        <f t="shared" si="27"/>
        <v>64.23172150302278</v>
      </c>
      <c r="H284" s="30">
        <f t="shared" si="26"/>
        <v>396196.1</v>
      </c>
    </row>
    <row r="285" spans="1:8" ht="25.5">
      <c r="A285" s="17" t="s">
        <v>240</v>
      </c>
      <c r="B285" s="3" t="s">
        <v>247</v>
      </c>
      <c r="C285" s="35">
        <f>C299</f>
        <v>11051124</v>
      </c>
      <c r="D285" s="35">
        <f>D299</f>
        <v>11183124</v>
      </c>
      <c r="E285" s="35">
        <f>E299</f>
        <v>8022089.02</v>
      </c>
      <c r="F285" s="35">
        <f>F299</f>
        <v>7844911.09</v>
      </c>
      <c r="G285" s="27">
        <f>E285/D285*100</f>
        <v>71.73388241067522</v>
      </c>
      <c r="H285" s="30">
        <f>D285-E285</f>
        <v>3161034.9800000004</v>
      </c>
    </row>
    <row r="286" spans="1:8" ht="38.25">
      <c r="A286" s="17" t="s">
        <v>236</v>
      </c>
      <c r="B286" s="3" t="s">
        <v>248</v>
      </c>
      <c r="C286" s="35">
        <f aca="true" t="shared" si="29" ref="C286:F287">C294</f>
        <v>950000</v>
      </c>
      <c r="D286" s="35">
        <f t="shared" si="29"/>
        <v>950000</v>
      </c>
      <c r="E286" s="35">
        <f t="shared" si="29"/>
        <v>201440.56</v>
      </c>
      <c r="F286" s="35">
        <f t="shared" si="29"/>
        <v>568928.1</v>
      </c>
      <c r="G286" s="27">
        <f t="shared" si="27"/>
        <v>21.20426947368421</v>
      </c>
      <c r="H286" s="30">
        <f t="shared" si="26"/>
        <v>748559.44</v>
      </c>
    </row>
    <row r="287" spans="1:8" ht="12.75">
      <c r="A287" s="3" t="s">
        <v>238</v>
      </c>
      <c r="B287" s="3" t="s">
        <v>249</v>
      </c>
      <c r="C287" s="35">
        <f t="shared" si="29"/>
        <v>10088700</v>
      </c>
      <c r="D287" s="35">
        <f t="shared" si="29"/>
        <v>10134700</v>
      </c>
      <c r="E287" s="35">
        <f t="shared" si="29"/>
        <v>10088700</v>
      </c>
      <c r="F287" s="35">
        <f t="shared" si="29"/>
        <v>6827200</v>
      </c>
      <c r="G287" s="27">
        <f t="shared" si="27"/>
        <v>99.5461138464878</v>
      </c>
      <c r="H287" s="30">
        <f t="shared" si="26"/>
        <v>46000</v>
      </c>
    </row>
    <row r="288" spans="1:8" ht="25.5">
      <c r="A288" s="17" t="s">
        <v>242</v>
      </c>
      <c r="B288" s="3" t="s">
        <v>250</v>
      </c>
      <c r="C288" s="35">
        <f aca="true" t="shared" si="30" ref="C288:F289">C300</f>
        <v>1411800</v>
      </c>
      <c r="D288" s="35">
        <f>D300+D296</f>
        <v>1591800</v>
      </c>
      <c r="E288" s="35">
        <f t="shared" si="30"/>
        <v>1472588</v>
      </c>
      <c r="F288" s="35">
        <f t="shared" si="30"/>
        <v>1383857.3</v>
      </c>
      <c r="G288" s="27">
        <f t="shared" si="27"/>
        <v>92.51086819952256</v>
      </c>
      <c r="H288" s="30">
        <f t="shared" si="26"/>
        <v>119212</v>
      </c>
    </row>
    <row r="289" spans="1:8" ht="12.75">
      <c r="A289" s="3" t="s">
        <v>244</v>
      </c>
      <c r="B289" s="3" t="s">
        <v>251</v>
      </c>
      <c r="C289" s="35">
        <f t="shared" si="30"/>
        <v>3797376</v>
      </c>
      <c r="D289" s="35">
        <f t="shared" si="30"/>
        <v>3797376</v>
      </c>
      <c r="E289" s="35">
        <f t="shared" si="30"/>
        <v>2421501.77</v>
      </c>
      <c r="F289" s="35">
        <f t="shared" si="30"/>
        <v>2606875.89</v>
      </c>
      <c r="G289" s="27">
        <f t="shared" si="27"/>
        <v>63.767764108689796</v>
      </c>
      <c r="H289" s="30">
        <f t="shared" si="26"/>
        <v>1375874.23</v>
      </c>
    </row>
    <row r="290" spans="1:8" ht="12.75">
      <c r="A290" s="3" t="s">
        <v>357</v>
      </c>
      <c r="B290" s="3" t="s">
        <v>358</v>
      </c>
      <c r="C290" s="35">
        <f>C297</f>
        <v>100000</v>
      </c>
      <c r="D290" s="35">
        <f>D297</f>
        <v>100000</v>
      </c>
      <c r="E290" s="35">
        <f>E297</f>
        <v>100000</v>
      </c>
      <c r="F290" s="35">
        <f>F297</f>
        <v>0</v>
      </c>
      <c r="G290" s="27"/>
      <c r="H290" s="30"/>
    </row>
    <row r="291" spans="1:8" ht="12.75">
      <c r="A291" s="23" t="s">
        <v>79</v>
      </c>
      <c r="B291" s="23" t="s">
        <v>80</v>
      </c>
      <c r="C291" s="31">
        <f>C292</f>
        <v>1107500</v>
      </c>
      <c r="D291" s="31">
        <f>D292</f>
        <v>1107674.5</v>
      </c>
      <c r="E291" s="31">
        <f>E292</f>
        <v>711478.4</v>
      </c>
      <c r="F291" s="31">
        <f>F292</f>
        <v>819097.78</v>
      </c>
      <c r="G291" s="28">
        <f t="shared" si="27"/>
        <v>64.23172150302278</v>
      </c>
      <c r="H291" s="33">
        <f t="shared" si="26"/>
        <v>396196.1</v>
      </c>
    </row>
    <row r="292" spans="1:8" ht="12.75">
      <c r="A292" s="17" t="s">
        <v>234</v>
      </c>
      <c r="B292" s="3" t="s">
        <v>235</v>
      </c>
      <c r="C292" s="3">
        <v>1107500</v>
      </c>
      <c r="D292" s="34">
        <v>1107674.5</v>
      </c>
      <c r="E292" s="34">
        <v>711478.4</v>
      </c>
      <c r="F292" s="34">
        <v>819097.78</v>
      </c>
      <c r="G292" s="27">
        <f t="shared" si="27"/>
        <v>64.23172150302278</v>
      </c>
      <c r="H292" s="30">
        <f t="shared" si="26"/>
        <v>396196.1</v>
      </c>
    </row>
    <row r="293" spans="1:8" ht="12.75">
      <c r="A293" s="23" t="s">
        <v>81</v>
      </c>
      <c r="B293" s="23" t="s">
        <v>82</v>
      </c>
      <c r="C293" s="31">
        <f>C295+C294+C297</f>
        <v>11138700</v>
      </c>
      <c r="D293" s="31">
        <f>D295+D294+D297+D296</f>
        <v>11184700</v>
      </c>
      <c r="E293" s="31">
        <f>E295+E294+E297+E296</f>
        <v>10390140.56</v>
      </c>
      <c r="F293" s="31">
        <f>F295+F294+F297</f>
        <v>7396128.1</v>
      </c>
      <c r="G293" s="28">
        <f t="shared" si="27"/>
        <v>92.89601473441398</v>
      </c>
      <c r="H293" s="33">
        <f t="shared" si="26"/>
        <v>794559.4399999995</v>
      </c>
    </row>
    <row r="294" spans="1:8" ht="38.25">
      <c r="A294" s="17" t="s">
        <v>236</v>
      </c>
      <c r="B294" s="3" t="s">
        <v>237</v>
      </c>
      <c r="C294" s="35">
        <v>950000</v>
      </c>
      <c r="D294" s="35">
        <v>950000</v>
      </c>
      <c r="E294" s="35">
        <v>201440.56</v>
      </c>
      <c r="F294" s="35">
        <v>568928.1</v>
      </c>
      <c r="G294" s="27">
        <f>E294/D294*100</f>
        <v>21.20426947368421</v>
      </c>
      <c r="H294" s="30">
        <f>D294-E294</f>
        <v>748559.44</v>
      </c>
    </row>
    <row r="295" spans="1:8" ht="12.75">
      <c r="A295" s="3" t="s">
        <v>238</v>
      </c>
      <c r="B295" s="3" t="s">
        <v>239</v>
      </c>
      <c r="C295" s="3">
        <v>10088700</v>
      </c>
      <c r="D295" s="34">
        <v>10134700</v>
      </c>
      <c r="E295" s="34">
        <v>10088700</v>
      </c>
      <c r="F295" s="34">
        <v>6827200</v>
      </c>
      <c r="G295" s="27">
        <f t="shared" si="27"/>
        <v>99.5461138464878</v>
      </c>
      <c r="H295" s="30">
        <f t="shared" si="26"/>
        <v>46000</v>
      </c>
    </row>
    <row r="296" spans="1:8" ht="25.5">
      <c r="A296" s="17" t="s">
        <v>242</v>
      </c>
      <c r="B296" s="3" t="s">
        <v>406</v>
      </c>
      <c r="C296" s="3"/>
      <c r="D296" s="34"/>
      <c r="E296" s="34">
        <v>0</v>
      </c>
      <c r="F296" s="34"/>
      <c r="G296" s="27" t="e">
        <f t="shared" si="27"/>
        <v>#DIV/0!</v>
      </c>
      <c r="H296" s="30">
        <f t="shared" si="26"/>
        <v>0</v>
      </c>
    </row>
    <row r="297" spans="1:8" ht="12.75">
      <c r="A297" s="3" t="s">
        <v>357</v>
      </c>
      <c r="B297" s="3" t="s">
        <v>405</v>
      </c>
      <c r="C297" s="3">
        <v>100000</v>
      </c>
      <c r="D297" s="34">
        <v>100000</v>
      </c>
      <c r="E297" s="34">
        <v>100000</v>
      </c>
      <c r="F297" s="34">
        <v>0</v>
      </c>
      <c r="G297" s="27">
        <f t="shared" si="27"/>
        <v>100</v>
      </c>
      <c r="H297" s="30">
        <f t="shared" si="26"/>
        <v>0</v>
      </c>
    </row>
    <row r="298" spans="1:8" ht="12.75">
      <c r="A298" s="23" t="s">
        <v>83</v>
      </c>
      <c r="B298" s="23" t="s">
        <v>84</v>
      </c>
      <c r="C298" s="31">
        <f>C299+C300+C301</f>
        <v>16260300</v>
      </c>
      <c r="D298" s="31">
        <f>D299+D300+D301</f>
        <v>16572300</v>
      </c>
      <c r="E298" s="31">
        <f>E299+E300+E301</f>
        <v>11916178.79</v>
      </c>
      <c r="F298" s="31">
        <f>F299+F300+F301</f>
        <v>11835644.280000001</v>
      </c>
      <c r="G298" s="28">
        <f t="shared" si="27"/>
        <v>71.90419428805899</v>
      </c>
      <c r="H298" s="33">
        <f t="shared" si="26"/>
        <v>4656121.210000001</v>
      </c>
    </row>
    <row r="299" spans="1:8" ht="25.5">
      <c r="A299" s="17" t="s">
        <v>240</v>
      </c>
      <c r="B299" s="3" t="s">
        <v>241</v>
      </c>
      <c r="C299" s="34">
        <v>11051124</v>
      </c>
      <c r="D299" s="34">
        <v>11183124</v>
      </c>
      <c r="E299" s="34">
        <v>8022089.02</v>
      </c>
      <c r="F299" s="34">
        <v>7844911.09</v>
      </c>
      <c r="G299" s="27">
        <f t="shared" si="27"/>
        <v>71.73388241067522</v>
      </c>
      <c r="H299" s="30">
        <f t="shared" si="26"/>
        <v>3161034.9800000004</v>
      </c>
    </row>
    <row r="300" spans="1:8" ht="25.5">
      <c r="A300" s="17" t="s">
        <v>242</v>
      </c>
      <c r="B300" s="3" t="s">
        <v>243</v>
      </c>
      <c r="C300" s="34">
        <v>1411800</v>
      </c>
      <c r="D300" s="34">
        <v>1591800</v>
      </c>
      <c r="E300" s="34">
        <v>1472588</v>
      </c>
      <c r="F300" s="34">
        <v>1383857.3</v>
      </c>
      <c r="G300" s="27">
        <f t="shared" si="27"/>
        <v>92.51086819952256</v>
      </c>
      <c r="H300" s="30">
        <f t="shared" si="26"/>
        <v>119212</v>
      </c>
    </row>
    <row r="301" spans="1:8" ht="12.75">
      <c r="A301" s="3" t="s">
        <v>244</v>
      </c>
      <c r="B301" s="3" t="s">
        <v>245</v>
      </c>
      <c r="C301" s="3">
        <v>3797376</v>
      </c>
      <c r="D301" s="34">
        <v>3797376</v>
      </c>
      <c r="E301" s="34">
        <v>2421501.77</v>
      </c>
      <c r="F301" s="34">
        <v>2606875.89</v>
      </c>
      <c r="G301" s="27">
        <f t="shared" si="27"/>
        <v>63.767764108689796</v>
      </c>
      <c r="H301" s="30">
        <f t="shared" si="26"/>
        <v>1375874.23</v>
      </c>
    </row>
    <row r="302" spans="1:8" ht="12.75">
      <c r="A302" s="1" t="s">
        <v>85</v>
      </c>
      <c r="B302" s="1" t="s">
        <v>86</v>
      </c>
      <c r="C302" s="33">
        <f>C303+C308+C311+C304+C305+C307+C309+C312+C306</f>
        <v>8389600</v>
      </c>
      <c r="D302" s="33">
        <f>D303+D308+D311+D304+D305+D307+D309+D312+D306+D310</f>
        <v>10451583.89</v>
      </c>
      <c r="E302" s="33">
        <f>E303+E308+E311+E304+E305+E307+E309+E312+E306+E310</f>
        <v>7534257.45</v>
      </c>
      <c r="F302" s="33">
        <f>F303+F308+F311+F304+F305+F307+F309+F312+F306</f>
        <v>5134249.510000001</v>
      </c>
      <c r="G302" s="28">
        <f t="shared" si="27"/>
        <v>72.08723126844653</v>
      </c>
      <c r="H302" s="33">
        <f t="shared" si="26"/>
        <v>2917326.4400000004</v>
      </c>
    </row>
    <row r="303" spans="1:8" ht="12.75">
      <c r="A303" s="3" t="s">
        <v>113</v>
      </c>
      <c r="B303" s="3" t="s">
        <v>275</v>
      </c>
      <c r="C303" s="35">
        <f>C320</f>
        <v>746000</v>
      </c>
      <c r="D303" s="35">
        <f aca="true" t="shared" si="31" ref="D303:E305">D320</f>
        <v>387283.54</v>
      </c>
      <c r="E303" s="35">
        <f t="shared" si="31"/>
        <v>387283.54</v>
      </c>
      <c r="F303" s="35">
        <f>F320</f>
        <v>557313.53</v>
      </c>
      <c r="G303" s="27">
        <f t="shared" si="27"/>
        <v>100</v>
      </c>
      <c r="H303" s="30">
        <f t="shared" si="26"/>
        <v>0</v>
      </c>
    </row>
    <row r="304" spans="1:8" ht="38.25">
      <c r="A304" s="17" t="s">
        <v>216</v>
      </c>
      <c r="B304" s="3" t="s">
        <v>276</v>
      </c>
      <c r="C304" s="35">
        <f>C321</f>
        <v>0</v>
      </c>
      <c r="D304" s="35">
        <f t="shared" si="31"/>
        <v>0</v>
      </c>
      <c r="E304" s="35">
        <f t="shared" si="31"/>
        <v>0</v>
      </c>
      <c r="F304" s="35">
        <f>F321</f>
        <v>0</v>
      </c>
      <c r="G304" s="27" t="e">
        <f t="shared" si="27"/>
        <v>#DIV/0!</v>
      </c>
      <c r="H304" s="30">
        <f t="shared" si="26"/>
        <v>0</v>
      </c>
    </row>
    <row r="305" spans="1:8" ht="12.75">
      <c r="A305" s="3" t="s">
        <v>115</v>
      </c>
      <c r="B305" s="3" t="s">
        <v>277</v>
      </c>
      <c r="C305" s="35">
        <f>C322</f>
        <v>186100</v>
      </c>
      <c r="D305" s="35">
        <f t="shared" si="31"/>
        <v>66484.71</v>
      </c>
      <c r="E305" s="35">
        <f t="shared" si="31"/>
        <v>66484.71</v>
      </c>
      <c r="F305" s="35">
        <f>F322</f>
        <v>136811.07</v>
      </c>
      <c r="G305" s="27">
        <f t="shared" si="27"/>
        <v>100</v>
      </c>
      <c r="H305" s="30">
        <f t="shared" si="26"/>
        <v>0</v>
      </c>
    </row>
    <row r="306" spans="1:8" ht="25.5">
      <c r="A306" s="13" t="s">
        <v>118</v>
      </c>
      <c r="B306" s="3" t="s">
        <v>368</v>
      </c>
      <c r="C306" s="35">
        <f>C323</f>
        <v>20000</v>
      </c>
      <c r="D306" s="35">
        <f>D323</f>
        <v>20000</v>
      </c>
      <c r="E306" s="35">
        <f>E323</f>
        <v>12436.16</v>
      </c>
      <c r="F306" s="35">
        <f>F323</f>
        <v>14060.65</v>
      </c>
      <c r="G306" s="27"/>
      <c r="H306" s="30"/>
    </row>
    <row r="307" spans="1:8" ht="25.5">
      <c r="A307" s="13" t="s">
        <v>120</v>
      </c>
      <c r="B307" s="3" t="s">
        <v>278</v>
      </c>
      <c r="C307" s="35">
        <f>C314+C318+C324</f>
        <v>283300</v>
      </c>
      <c r="D307" s="35">
        <f>D314+D318+D324</f>
        <v>1372468.64</v>
      </c>
      <c r="E307" s="35">
        <f>E314+E318+E324</f>
        <v>1087591.92</v>
      </c>
      <c r="F307" s="35">
        <f>F314+F318+F324</f>
        <v>659481.4</v>
      </c>
      <c r="G307" s="27">
        <f t="shared" si="27"/>
        <v>79.24348056506413</v>
      </c>
      <c r="H307" s="30">
        <f t="shared" si="26"/>
        <v>284876.72</v>
      </c>
    </row>
    <row r="308" spans="1:8" ht="51">
      <c r="A308" s="17" t="s">
        <v>154</v>
      </c>
      <c r="B308" s="3" t="s">
        <v>279</v>
      </c>
      <c r="C308" s="35">
        <f aca="true" t="shared" si="32" ref="C308:F309">C315</f>
        <v>7100000</v>
      </c>
      <c r="D308" s="35">
        <f t="shared" si="32"/>
        <v>8545913</v>
      </c>
      <c r="E308" s="35">
        <f t="shared" si="32"/>
        <v>5924783.27</v>
      </c>
      <c r="F308" s="35">
        <f t="shared" si="32"/>
        <v>3764715.34</v>
      </c>
      <c r="G308" s="27">
        <f t="shared" si="27"/>
        <v>69.32885076176179</v>
      </c>
      <c r="H308" s="30">
        <f t="shared" si="26"/>
        <v>2621129.7300000004</v>
      </c>
    </row>
    <row r="309" spans="1:8" ht="12.75">
      <c r="A309" s="17" t="s">
        <v>156</v>
      </c>
      <c r="B309" s="3" t="s">
        <v>344</v>
      </c>
      <c r="C309" s="35">
        <f t="shared" si="32"/>
        <v>50000</v>
      </c>
      <c r="D309" s="35">
        <f t="shared" si="32"/>
        <v>50000</v>
      </c>
      <c r="E309" s="35">
        <f t="shared" si="32"/>
        <v>49999.98</v>
      </c>
      <c r="F309" s="35">
        <f t="shared" si="32"/>
        <v>0</v>
      </c>
      <c r="G309" s="27">
        <f t="shared" si="27"/>
        <v>99.99996000000002</v>
      </c>
      <c r="H309" s="30"/>
    </row>
    <row r="310" spans="1:8" ht="25.5">
      <c r="A310" s="13" t="s">
        <v>418</v>
      </c>
      <c r="B310" s="3" t="s">
        <v>431</v>
      </c>
      <c r="C310" s="35"/>
      <c r="D310" s="35">
        <f>D325</f>
        <v>2234</v>
      </c>
      <c r="E310" s="35">
        <f>E325</f>
        <v>1519</v>
      </c>
      <c r="F310" s="35"/>
      <c r="G310" s="27"/>
      <c r="H310" s="30"/>
    </row>
    <row r="311" spans="1:8" ht="12.75">
      <c r="A311" s="3" t="s">
        <v>124</v>
      </c>
      <c r="B311" s="3" t="s">
        <v>280</v>
      </c>
      <c r="C311" s="35">
        <f aca="true" t="shared" si="33" ref="C311:F312">C326</f>
        <v>0</v>
      </c>
      <c r="D311" s="35">
        <f t="shared" si="33"/>
        <v>3000</v>
      </c>
      <c r="E311" s="35">
        <f t="shared" si="33"/>
        <v>0</v>
      </c>
      <c r="F311" s="35">
        <f t="shared" si="33"/>
        <v>0</v>
      </c>
      <c r="G311" s="27">
        <f t="shared" si="27"/>
        <v>0</v>
      </c>
      <c r="H311" s="30">
        <f t="shared" si="26"/>
        <v>3000</v>
      </c>
    </row>
    <row r="312" spans="1:8" ht="12.75">
      <c r="A312" s="3" t="s">
        <v>331</v>
      </c>
      <c r="B312" s="3" t="s">
        <v>375</v>
      </c>
      <c r="C312" s="35">
        <f t="shared" si="33"/>
        <v>4200</v>
      </c>
      <c r="D312" s="35">
        <f t="shared" si="33"/>
        <v>4200</v>
      </c>
      <c r="E312" s="35">
        <f t="shared" si="33"/>
        <v>4158.87</v>
      </c>
      <c r="F312" s="35">
        <f t="shared" si="33"/>
        <v>1867.52</v>
      </c>
      <c r="G312" s="27"/>
      <c r="H312" s="30"/>
    </row>
    <row r="313" spans="1:8" ht="12.75">
      <c r="A313" s="23" t="s">
        <v>87</v>
      </c>
      <c r="B313" s="23" t="s">
        <v>88</v>
      </c>
      <c r="C313" s="31">
        <f>C314+C315+C316</f>
        <v>7270000</v>
      </c>
      <c r="D313" s="31">
        <f>D314+D315+D316</f>
        <v>9665773</v>
      </c>
      <c r="E313" s="31">
        <f>E314+E315+E316</f>
        <v>6828382.1</v>
      </c>
      <c r="F313" s="31">
        <f>F314+F315+F316</f>
        <v>4077938.4699999997</v>
      </c>
      <c r="G313" s="28">
        <f t="shared" si="27"/>
        <v>70.64496652259471</v>
      </c>
      <c r="H313" s="33">
        <f t="shared" si="26"/>
        <v>2837390.9000000004</v>
      </c>
    </row>
    <row r="314" spans="1:8" ht="25.5">
      <c r="A314" s="13" t="s">
        <v>120</v>
      </c>
      <c r="B314" s="3" t="s">
        <v>252</v>
      </c>
      <c r="C314" s="3">
        <v>120000</v>
      </c>
      <c r="D314" s="34">
        <v>1069860</v>
      </c>
      <c r="E314" s="34">
        <v>853598.85</v>
      </c>
      <c r="F314" s="34">
        <v>313223.13</v>
      </c>
      <c r="G314" s="27">
        <f t="shared" si="27"/>
        <v>79.78603275194885</v>
      </c>
      <c r="H314" s="30">
        <f t="shared" si="26"/>
        <v>216261.15000000002</v>
      </c>
    </row>
    <row r="315" spans="1:8" ht="51">
      <c r="A315" s="17" t="s">
        <v>154</v>
      </c>
      <c r="B315" s="3" t="s">
        <v>253</v>
      </c>
      <c r="C315" s="3">
        <v>7100000</v>
      </c>
      <c r="D315" s="34">
        <v>8545913</v>
      </c>
      <c r="E315" s="34">
        <v>5924783.27</v>
      </c>
      <c r="F315" s="34">
        <v>3764715.34</v>
      </c>
      <c r="G315" s="27">
        <f t="shared" si="27"/>
        <v>69.32885076176179</v>
      </c>
      <c r="H315" s="30">
        <f t="shared" si="26"/>
        <v>2621129.7300000004</v>
      </c>
    </row>
    <row r="316" spans="1:8" ht="12.75">
      <c r="A316" s="17" t="s">
        <v>156</v>
      </c>
      <c r="B316" s="3" t="s">
        <v>343</v>
      </c>
      <c r="C316" s="3">
        <v>50000</v>
      </c>
      <c r="D316" s="34">
        <v>50000</v>
      </c>
      <c r="E316" s="34">
        <v>49999.98</v>
      </c>
      <c r="F316" s="34">
        <v>0</v>
      </c>
      <c r="G316" s="27"/>
      <c r="H316" s="30"/>
    </row>
    <row r="317" spans="1:8" ht="12.75">
      <c r="A317" s="23" t="s">
        <v>89</v>
      </c>
      <c r="B317" s="23" t="s">
        <v>90</v>
      </c>
      <c r="C317" s="31">
        <f>C318</f>
        <v>120000</v>
      </c>
      <c r="D317" s="31">
        <f>D318</f>
        <v>173000</v>
      </c>
      <c r="E317" s="31">
        <f>E318</f>
        <v>125519.23</v>
      </c>
      <c r="F317" s="31">
        <f>F318</f>
        <v>191689.75</v>
      </c>
      <c r="G317" s="28">
        <f t="shared" si="27"/>
        <v>72.55446820809249</v>
      </c>
      <c r="H317" s="33">
        <f t="shared" si="26"/>
        <v>47480.770000000004</v>
      </c>
    </row>
    <row r="318" spans="1:8" ht="25.5">
      <c r="A318" s="13" t="s">
        <v>120</v>
      </c>
      <c r="B318" s="3" t="s">
        <v>254</v>
      </c>
      <c r="C318" s="3">
        <v>120000</v>
      </c>
      <c r="D318" s="34">
        <v>173000</v>
      </c>
      <c r="E318" s="34">
        <v>125519.23</v>
      </c>
      <c r="F318" s="34">
        <v>191689.75</v>
      </c>
      <c r="G318" s="27">
        <f>E318/D318*100</f>
        <v>72.55446820809249</v>
      </c>
      <c r="H318" s="30">
        <f>D318-E318</f>
        <v>47480.770000000004</v>
      </c>
    </row>
    <row r="319" spans="1:8" ht="25.5">
      <c r="A319" s="24" t="s">
        <v>91</v>
      </c>
      <c r="B319" s="23" t="s">
        <v>92</v>
      </c>
      <c r="C319" s="31">
        <f>C320+C326+C321+C322+C324+C327+C323</f>
        <v>999600</v>
      </c>
      <c r="D319" s="31">
        <f>D320+D326+D321+D322+D324+D327+D323+D325</f>
        <v>612810.89</v>
      </c>
      <c r="E319" s="31">
        <f>E320+E326+E321+E322+E324+E327+E323</f>
        <v>578837.12</v>
      </c>
      <c r="F319" s="31">
        <f>F320+F326+F321+F322+F324+F327+F323</f>
        <v>864621.2900000002</v>
      </c>
      <c r="G319" s="28">
        <f t="shared" si="27"/>
        <v>94.45607600086872</v>
      </c>
      <c r="H319" s="33">
        <f t="shared" si="26"/>
        <v>33973.77000000002</v>
      </c>
    </row>
    <row r="320" spans="1:8" ht="12.75">
      <c r="A320" s="3" t="s">
        <v>113</v>
      </c>
      <c r="B320" s="3" t="s">
        <v>255</v>
      </c>
      <c r="C320" s="34">
        <v>746000</v>
      </c>
      <c r="D320" s="34">
        <v>387283.54</v>
      </c>
      <c r="E320" s="34">
        <v>387283.54</v>
      </c>
      <c r="F320" s="34">
        <v>557313.53</v>
      </c>
      <c r="G320" s="27">
        <f t="shared" si="27"/>
        <v>100</v>
      </c>
      <c r="H320" s="30">
        <f t="shared" si="26"/>
        <v>0</v>
      </c>
    </row>
    <row r="321" spans="1:8" ht="38.25">
      <c r="A321" s="17" t="s">
        <v>216</v>
      </c>
      <c r="B321" s="3" t="s">
        <v>256</v>
      </c>
      <c r="C321" s="34">
        <v>0</v>
      </c>
      <c r="D321" s="34">
        <v>0</v>
      </c>
      <c r="E321" s="34">
        <v>0</v>
      </c>
      <c r="F321" s="34">
        <v>0</v>
      </c>
      <c r="G321" s="27" t="e">
        <f t="shared" si="27"/>
        <v>#DIV/0!</v>
      </c>
      <c r="H321" s="30">
        <f t="shared" si="26"/>
        <v>0</v>
      </c>
    </row>
    <row r="322" spans="1:8" ht="12.75">
      <c r="A322" s="3" t="s">
        <v>115</v>
      </c>
      <c r="B322" s="3" t="s">
        <v>257</v>
      </c>
      <c r="C322" s="34">
        <v>186100</v>
      </c>
      <c r="D322" s="34">
        <v>66484.71</v>
      </c>
      <c r="E322" s="34">
        <v>66484.71</v>
      </c>
      <c r="F322" s="34">
        <v>136811.07</v>
      </c>
      <c r="G322" s="27">
        <f t="shared" si="27"/>
        <v>100</v>
      </c>
      <c r="H322" s="30">
        <f t="shared" si="26"/>
        <v>0</v>
      </c>
    </row>
    <row r="323" spans="1:8" ht="25.5">
      <c r="A323" s="13" t="s">
        <v>118</v>
      </c>
      <c r="B323" s="3" t="s">
        <v>367</v>
      </c>
      <c r="C323" s="34">
        <v>20000</v>
      </c>
      <c r="D323" s="34">
        <v>20000</v>
      </c>
      <c r="E323" s="34">
        <v>12436.16</v>
      </c>
      <c r="F323" s="34">
        <v>14060.65</v>
      </c>
      <c r="G323" s="27"/>
      <c r="H323" s="30"/>
    </row>
    <row r="324" spans="1:8" ht="25.5">
      <c r="A324" s="13" t="s">
        <v>120</v>
      </c>
      <c r="B324" s="3" t="s">
        <v>258</v>
      </c>
      <c r="C324" s="34">
        <v>43300</v>
      </c>
      <c r="D324" s="34">
        <v>129608.64</v>
      </c>
      <c r="E324" s="34">
        <v>108473.84</v>
      </c>
      <c r="F324" s="34">
        <v>154568.52</v>
      </c>
      <c r="G324" s="27">
        <f t="shared" si="27"/>
        <v>83.69337105921333</v>
      </c>
      <c r="H324" s="30">
        <f t="shared" si="26"/>
        <v>21134.800000000003</v>
      </c>
    </row>
    <row r="325" spans="1:8" ht="25.5">
      <c r="A325" s="13" t="s">
        <v>418</v>
      </c>
      <c r="B325" s="3" t="s">
        <v>430</v>
      </c>
      <c r="C325" s="34"/>
      <c r="D325" s="34">
        <v>2234</v>
      </c>
      <c r="E325" s="34">
        <v>1519</v>
      </c>
      <c r="F325" s="34"/>
      <c r="G325" s="27"/>
      <c r="H325" s="30"/>
    </row>
    <row r="326" spans="1:8" ht="12.75">
      <c r="A326" s="3" t="s">
        <v>124</v>
      </c>
      <c r="B326" s="3" t="s">
        <v>259</v>
      </c>
      <c r="C326" s="34">
        <v>0</v>
      </c>
      <c r="D326" s="34">
        <v>3000</v>
      </c>
      <c r="E326" s="34"/>
      <c r="F326" s="34">
        <v>0</v>
      </c>
      <c r="G326" s="27">
        <f t="shared" si="27"/>
        <v>0</v>
      </c>
      <c r="H326" s="30">
        <f t="shared" si="26"/>
        <v>3000</v>
      </c>
    </row>
    <row r="327" spans="1:8" ht="12.75">
      <c r="A327" s="3" t="s">
        <v>331</v>
      </c>
      <c r="B327" s="3" t="s">
        <v>374</v>
      </c>
      <c r="C327" s="34">
        <v>4200</v>
      </c>
      <c r="D327" s="34">
        <v>4200</v>
      </c>
      <c r="E327" s="34">
        <v>4158.87</v>
      </c>
      <c r="F327" s="34">
        <v>1867.52</v>
      </c>
      <c r="G327" s="27"/>
      <c r="H327" s="30"/>
    </row>
    <row r="328" spans="1:8" ht="12.75">
      <c r="A328" s="1" t="s">
        <v>93</v>
      </c>
      <c r="B328" s="1" t="s">
        <v>94</v>
      </c>
      <c r="C328" s="33">
        <f aca="true" t="shared" si="34" ref="C328:F329">C329</f>
        <v>200000</v>
      </c>
      <c r="D328" s="33">
        <f t="shared" si="34"/>
        <v>200000</v>
      </c>
      <c r="E328" s="33">
        <f t="shared" si="34"/>
        <v>200000</v>
      </c>
      <c r="F328" s="33">
        <f t="shared" si="34"/>
        <v>0</v>
      </c>
      <c r="G328" s="28">
        <f t="shared" si="27"/>
        <v>100</v>
      </c>
      <c r="H328" s="33">
        <f t="shared" si="26"/>
        <v>0</v>
      </c>
    </row>
    <row r="329" spans="1:8" ht="12.75">
      <c r="A329" s="23" t="s">
        <v>95</v>
      </c>
      <c r="B329" s="23" t="s">
        <v>96</v>
      </c>
      <c r="C329" s="31">
        <f t="shared" si="34"/>
        <v>200000</v>
      </c>
      <c r="D329" s="31">
        <f t="shared" si="34"/>
        <v>200000</v>
      </c>
      <c r="E329" s="31">
        <f t="shared" si="34"/>
        <v>200000</v>
      </c>
      <c r="F329" s="31">
        <f t="shared" si="34"/>
        <v>0</v>
      </c>
      <c r="G329" s="28">
        <f t="shared" si="27"/>
        <v>100</v>
      </c>
      <c r="H329" s="33">
        <f t="shared" si="26"/>
        <v>0</v>
      </c>
    </row>
    <row r="330" spans="1:8" ht="51">
      <c r="A330" s="17" t="s">
        <v>260</v>
      </c>
      <c r="B330" s="3" t="s">
        <v>261</v>
      </c>
      <c r="C330" s="3">
        <v>200000</v>
      </c>
      <c r="D330" s="34">
        <v>200000</v>
      </c>
      <c r="E330" s="34">
        <v>200000</v>
      </c>
      <c r="F330" s="34">
        <v>0</v>
      </c>
      <c r="G330" s="27">
        <f>E330/D330*100</f>
        <v>100</v>
      </c>
      <c r="H330" s="30">
        <f>D330-E330</f>
        <v>0</v>
      </c>
    </row>
    <row r="331" spans="1:8" ht="51">
      <c r="A331" s="14" t="s">
        <v>97</v>
      </c>
      <c r="B331" s="1" t="s">
        <v>98</v>
      </c>
      <c r="C331" s="33">
        <f>C332</f>
        <v>0</v>
      </c>
      <c r="D331" s="33">
        <f>D332+D334</f>
        <v>0</v>
      </c>
      <c r="E331" s="33">
        <f>E332+E334</f>
        <v>0</v>
      </c>
      <c r="F331" s="33">
        <f>F332+F334</f>
        <v>0</v>
      </c>
      <c r="G331" s="28"/>
      <c r="H331" s="33">
        <f>D331-E331</f>
        <v>0</v>
      </c>
    </row>
    <row r="332" spans="1:8" ht="38.25">
      <c r="A332" s="14" t="s">
        <v>99</v>
      </c>
      <c r="B332" s="1" t="s">
        <v>100</v>
      </c>
      <c r="C332" s="33">
        <v>0</v>
      </c>
      <c r="D332" s="33">
        <v>0</v>
      </c>
      <c r="E332" s="33">
        <v>0</v>
      </c>
      <c r="F332" s="33">
        <v>0</v>
      </c>
      <c r="G332" s="28"/>
      <c r="H332" s="33">
        <f>D332-E332</f>
        <v>0</v>
      </c>
    </row>
    <row r="333" spans="1:8" s="4" customFormat="1" ht="12.75">
      <c r="A333" s="14" t="s">
        <v>110</v>
      </c>
      <c r="B333" s="1" t="s">
        <v>111</v>
      </c>
      <c r="C333" s="33"/>
      <c r="D333" s="33"/>
      <c r="E333" s="33"/>
      <c r="F333" s="33"/>
      <c r="G333" s="28"/>
      <c r="H333" s="33"/>
    </row>
    <row r="334" spans="1:8" s="4" customFormat="1" ht="12.75">
      <c r="A334" s="14" t="s">
        <v>106</v>
      </c>
      <c r="B334" s="1" t="s">
        <v>107</v>
      </c>
      <c r="C334" s="1"/>
      <c r="D334" s="33"/>
      <c r="E334" s="33"/>
      <c r="F334" s="33"/>
      <c r="G334" s="28"/>
      <c r="H334" s="33"/>
    </row>
    <row r="335" spans="1:8" ht="12.75">
      <c r="A335" s="17" t="s">
        <v>101</v>
      </c>
      <c r="B335" s="3"/>
      <c r="C335" s="3">
        <v>0</v>
      </c>
      <c r="D335" s="3">
        <v>-11445240.16</v>
      </c>
      <c r="E335" s="11">
        <v>6626715.87</v>
      </c>
      <c r="F335" s="11">
        <v>-5779776.54</v>
      </c>
      <c r="G335" s="3"/>
      <c r="H335" s="3"/>
    </row>
    <row r="336" ht="12.75">
      <c r="D336" t="s">
        <v>103</v>
      </c>
    </row>
    <row r="337" spans="1:7" ht="15">
      <c r="A337" s="37" t="s">
        <v>104</v>
      </c>
      <c r="G337" s="37" t="s">
        <v>105</v>
      </c>
    </row>
    <row r="338" ht="12.75">
      <c r="F338" t="s">
        <v>103</v>
      </c>
    </row>
    <row r="340" ht="12.75">
      <c r="D340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433</v>
      </c>
      <c r="F5" s="19" t="s">
        <v>434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C8+C74+C76+C108+C147+C160+C163+C219+C256+C260+C281+C307+C310</f>
        <v>407134506</v>
      </c>
      <c r="D7" s="29">
        <f>D8+D74+D76+D108+D147+D160+D163+D219+D256+D260+D281+D307+D310</f>
        <v>440837959.19</v>
      </c>
      <c r="E7" s="29">
        <f>E8+E74+E76+E108+E147+E160+E163+E219+E256+E260+E281+E307+E310</f>
        <v>335990618.0400001</v>
      </c>
      <c r="F7" s="29">
        <f>F8+F74+F76+F108+F147+F160+F163+F219+F256+F260+F281+F307+F310</f>
        <v>297246867.14</v>
      </c>
      <c r="G7" s="28">
        <f>E7/D7*100</f>
        <v>76.21635365914327</v>
      </c>
      <c r="H7" s="33">
        <f>D7-E7</f>
        <v>104847341.14999992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42496090.15</v>
      </c>
      <c r="E8" s="29">
        <f>E9+E17+E18+E19+E13+E21+E23+E22+E20</f>
        <v>28342193.680000003</v>
      </c>
      <c r="F8" s="29">
        <f>F9+F17+F18+F19+F13+F21+F23+F22</f>
        <v>23772956.3</v>
      </c>
      <c r="G8" s="28">
        <f aca="true" t="shared" si="0" ref="G8:G78">E8/D8*100</f>
        <v>66.69365012159831</v>
      </c>
      <c r="H8" s="33">
        <f aca="true" t="shared" si="1" ref="H8:H78">D8-E8</f>
        <v>14153896.469999995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22867897.44</v>
      </c>
      <c r="E9" s="35">
        <f>E10+E11+E12</f>
        <v>17152468.490000002</v>
      </c>
      <c r="F9" s="35">
        <f>F10+F11+F12</f>
        <v>14254648.36</v>
      </c>
      <c r="G9" s="27">
        <f t="shared" si="0"/>
        <v>75.00675798902832</v>
      </c>
      <c r="H9" s="30">
        <f t="shared" si="1"/>
        <v>5715428.949999999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17525438.98</v>
      </c>
      <c r="E10" s="35">
        <f>E26+E30+E37+E49+E62</f>
        <v>13104997.48</v>
      </c>
      <c r="F10" s="35">
        <f>F26+F30+F37+F49+F62</f>
        <v>11156371.15</v>
      </c>
      <c r="G10" s="27">
        <f t="shared" si="0"/>
        <v>74.77699985121856</v>
      </c>
      <c r="H10" s="30">
        <f t="shared" si="1"/>
        <v>4420441.5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5236154.460000001</v>
      </c>
      <c r="E11" s="35">
        <f>E27+E31+E39+E51+E64</f>
        <v>3957093.64</v>
      </c>
      <c r="F11" s="35">
        <f>F27+F31+F39+F51+F64</f>
        <v>3076851.71</v>
      </c>
      <c r="G11" s="27">
        <f t="shared" si="0"/>
        <v>75.57251548305165</v>
      </c>
      <c r="H11" s="30">
        <f t="shared" si="1"/>
        <v>1279060.8200000008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106304</v>
      </c>
      <c r="E12" s="35">
        <f>E38+E50+E63</f>
        <v>90377.37</v>
      </c>
      <c r="F12" s="35">
        <f>F38+F50+F63</f>
        <v>21425.5</v>
      </c>
      <c r="G12" s="27">
        <f t="shared" si="0"/>
        <v>85.01784504816375</v>
      </c>
      <c r="H12" s="30">
        <f t="shared" si="1"/>
        <v>15926.630000000005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8414286</v>
      </c>
      <c r="E13" s="35">
        <f>E14+E15+E16</f>
        <v>5696251.6</v>
      </c>
      <c r="F13" s="35">
        <f>F14+F15+F16</f>
        <v>4888404.32</v>
      </c>
      <c r="G13" s="27">
        <f>E13/D13*100</f>
        <v>67.69738513761001</v>
      </c>
      <c r="H13" s="30">
        <f>D13-E13</f>
        <v>2718034.4000000004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6460100</v>
      </c>
      <c r="E14" s="35">
        <f t="shared" si="2"/>
        <v>4521291.02</v>
      </c>
      <c r="F14" s="35">
        <f>F66</f>
        <v>3802723.95</v>
      </c>
      <c r="G14" s="27">
        <f>E14/D14*100</f>
        <v>69.98794167272952</v>
      </c>
      <c r="H14" s="30">
        <f>D14-E14</f>
        <v>1938808.9800000004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1200</v>
      </c>
      <c r="F15" s="35">
        <f>F67</f>
        <v>200</v>
      </c>
      <c r="G15" s="27">
        <f>E15/D15*100</f>
        <v>60</v>
      </c>
      <c r="H15" s="30">
        <f>D15-E15</f>
        <v>800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1952186</v>
      </c>
      <c r="E16" s="35">
        <f t="shared" si="2"/>
        <v>1173760.58</v>
      </c>
      <c r="F16" s="35">
        <f>F68</f>
        <v>1085480.37</v>
      </c>
      <c r="G16" s="27">
        <f>E16/D16*100</f>
        <v>60.1254480874261</v>
      </c>
      <c r="H16" s="30">
        <f>D16-E16</f>
        <v>778425.4199999999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2072290.68</v>
      </c>
      <c r="E17" s="35">
        <f>E32+E40+E52+E69</f>
        <v>1165871.26</v>
      </c>
      <c r="F17" s="35">
        <f>F32+F40+F52+F69</f>
        <v>978449.81</v>
      </c>
      <c r="G17" s="27">
        <f t="shared" si="0"/>
        <v>56.26002525861864</v>
      </c>
      <c r="H17" s="30">
        <f t="shared" si="1"/>
        <v>906419.4199999999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7968638.05</v>
      </c>
      <c r="E18" s="35">
        <f>E33+E41+E53+E70+E46</f>
        <v>3946461.7800000003</v>
      </c>
      <c r="F18" s="35">
        <f>F33+F41+F53+F70+F46+F57</f>
        <v>3632520.76</v>
      </c>
      <c r="G18" s="27">
        <f t="shared" si="0"/>
        <v>49.52492201600248</v>
      </c>
      <c r="H18" s="30">
        <f t="shared" si="1"/>
        <v>4022176.2699999996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418</v>
      </c>
      <c r="B20" s="3" t="s">
        <v>420</v>
      </c>
      <c r="C20" s="35"/>
      <c r="D20" s="35">
        <f>D42+D71</f>
        <v>435679</v>
      </c>
      <c r="E20" s="35">
        <f>E42+E71</f>
        <v>360825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163643</v>
      </c>
      <c r="E21" s="35">
        <f>E54+E72+E43</f>
        <v>0.67</v>
      </c>
      <c r="F21" s="35">
        <f>F54+F72+F43</f>
        <v>0</v>
      </c>
      <c r="G21" s="27">
        <f t="shared" si="0"/>
        <v>0.00040942783987093855</v>
      </c>
      <c r="H21" s="30">
        <f t="shared" si="1"/>
        <v>163642.33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79000</v>
      </c>
      <c r="E22" s="35">
        <f>E34+E44+E55+E73</f>
        <v>20314.88</v>
      </c>
      <c r="F22" s="35">
        <f>F55+F44+F34+F73</f>
        <v>18933.05</v>
      </c>
      <c r="G22" s="27">
        <f>E22/D22*100</f>
        <v>25.715037974683547</v>
      </c>
      <c r="H22" s="30">
        <f>D22-E22</f>
        <v>58685.119999999995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494655.98</v>
      </c>
      <c r="E23" s="35"/>
      <c r="F23" s="35"/>
      <c r="G23" s="27">
        <f>E23/D23*100</f>
        <v>0</v>
      </c>
      <c r="H23" s="30">
        <f>D23-E23</f>
        <v>494655.98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758060.85</v>
      </c>
      <c r="F24" s="31">
        <f>F25</f>
        <v>752769.76</v>
      </c>
      <c r="G24" s="28">
        <f t="shared" si="0"/>
        <v>71.56918901057402</v>
      </c>
      <c r="H24" s="33">
        <f t="shared" si="1"/>
        <v>301139.15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758060.85</v>
      </c>
      <c r="F25" s="31">
        <f>F26+F27</f>
        <v>752769.76</v>
      </c>
      <c r="G25" s="28">
        <f>E25/D25*100</f>
        <v>71.56918901057402</v>
      </c>
      <c r="H25" s="33">
        <f>D25-E25</f>
        <v>301139.15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582228</v>
      </c>
      <c r="F26" s="41">
        <v>588600.24</v>
      </c>
      <c r="G26" s="27">
        <f t="shared" si="0"/>
        <v>71.57074370006147</v>
      </c>
      <c r="H26" s="30">
        <f t="shared" si="1"/>
        <v>231272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175832.85</v>
      </c>
      <c r="F27" s="30">
        <v>164169.52</v>
      </c>
      <c r="G27" s="27">
        <f t="shared" si="0"/>
        <v>71.56404151404152</v>
      </c>
      <c r="H27" s="30">
        <f t="shared" si="1"/>
        <v>69867.15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488526.66</v>
      </c>
      <c r="F28" s="31">
        <f>F29+F32+F33+F34</f>
        <v>481361.31999999995</v>
      </c>
      <c r="G28" s="28">
        <f t="shared" si="0"/>
        <v>68.61329494382022</v>
      </c>
      <c r="H28" s="33">
        <f t="shared" si="1"/>
        <v>223473.34000000003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321595.22000000003</v>
      </c>
      <c r="F29" s="31">
        <f>F30+F31</f>
        <v>310402.95999999996</v>
      </c>
      <c r="G29" s="28">
        <f>E29/D29*100</f>
        <v>86.77690771721534</v>
      </c>
      <c r="H29" s="33">
        <f>D29-E29</f>
        <v>49004.77999999997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247928.73</v>
      </c>
      <c r="F30" s="41">
        <v>240660.06</v>
      </c>
      <c r="G30" s="27">
        <f t="shared" si="0"/>
        <v>87.11480323260717</v>
      </c>
      <c r="H30" s="30">
        <f t="shared" si="1"/>
        <v>36671.26999999999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73666.49</v>
      </c>
      <c r="F31" s="30">
        <v>69742.9</v>
      </c>
      <c r="G31" s="27">
        <f t="shared" si="0"/>
        <v>85.65870930232559</v>
      </c>
      <c r="H31" s="30">
        <f t="shared" si="1"/>
        <v>12333.509999999995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12009.49</v>
      </c>
      <c r="F32" s="34">
        <v>13816.37</v>
      </c>
      <c r="G32" s="27">
        <f t="shared" si="0"/>
        <v>41.41203448275862</v>
      </c>
      <c r="H32" s="30">
        <f t="shared" si="1"/>
        <v>16990.510000000002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154821.9</v>
      </c>
      <c r="F33" s="34">
        <v>156144.86</v>
      </c>
      <c r="G33" s="27">
        <f t="shared" si="0"/>
        <v>49.71801541425819</v>
      </c>
      <c r="H33" s="30">
        <f t="shared" si="1"/>
        <v>156578.1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100.05</v>
      </c>
      <c r="F34" s="34">
        <v>997.13</v>
      </c>
      <c r="G34" s="27">
        <f t="shared" si="0"/>
        <v>10.005</v>
      </c>
      <c r="H34" s="30">
        <f t="shared" si="1"/>
        <v>899.95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17096034.41</v>
      </c>
      <c r="E35" s="31">
        <f>E36+E40+E41+E44+E43+E42</f>
        <v>12068820.850000001</v>
      </c>
      <c r="F35" s="31">
        <f>F36+F40+F41+F44+F43</f>
        <v>9586491.22</v>
      </c>
      <c r="G35" s="28">
        <f t="shared" si="0"/>
        <v>70.59427093186345</v>
      </c>
      <c r="H35" s="33">
        <f t="shared" si="1"/>
        <v>5027213.559999999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14818295.61</v>
      </c>
      <c r="E36" s="34">
        <f>E37+E39+E38</f>
        <v>11039284.89</v>
      </c>
      <c r="F36" s="34">
        <f>F37+F39+F38</f>
        <v>8782902.21</v>
      </c>
      <c r="G36" s="27">
        <f t="shared" si="0"/>
        <v>74.49766950627057</v>
      </c>
      <c r="H36" s="30">
        <f t="shared" si="1"/>
        <v>3779010.719999999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11375756.32</v>
      </c>
      <c r="E37" s="34">
        <v>8469151.47</v>
      </c>
      <c r="F37" s="34">
        <v>6929412.73</v>
      </c>
      <c r="G37" s="27">
        <f t="shared" si="0"/>
        <v>74.44912875911534</v>
      </c>
      <c r="H37" s="30">
        <f t="shared" si="1"/>
        <v>2906604.8499999996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68484</v>
      </c>
      <c r="E38" s="34">
        <v>59784</v>
      </c>
      <c r="F38" s="34">
        <v>7158</v>
      </c>
      <c r="G38" s="27">
        <f t="shared" si="0"/>
        <v>87.29630278605221</v>
      </c>
      <c r="H38" s="30">
        <f t="shared" si="1"/>
        <v>8700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3374055.29</v>
      </c>
      <c r="E39" s="34">
        <v>2510349.42</v>
      </c>
      <c r="F39" s="34">
        <v>1846331.48</v>
      </c>
      <c r="G39" s="27">
        <f t="shared" si="0"/>
        <v>74.40154959642051</v>
      </c>
      <c r="H39" s="30">
        <f t="shared" si="1"/>
        <v>863705.8700000001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974100</v>
      </c>
      <c r="E40" s="34">
        <v>619706.63</v>
      </c>
      <c r="F40" s="34">
        <v>481756.88</v>
      </c>
      <c r="G40" s="27">
        <f t="shared" si="0"/>
        <v>63.61837901652808</v>
      </c>
      <c r="H40" s="30">
        <f t="shared" si="1"/>
        <v>354393.37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1137138.8</v>
      </c>
      <c r="E41" s="34">
        <v>406322</v>
      </c>
      <c r="F41" s="34">
        <v>320670.94</v>
      </c>
      <c r="G41" s="27">
        <f t="shared" si="0"/>
        <v>35.73196165674762</v>
      </c>
      <c r="H41" s="30">
        <f t="shared" si="1"/>
        <v>730816.8</v>
      </c>
    </row>
    <row r="42" spans="1:8" ht="25.5">
      <c r="A42" s="13" t="s">
        <v>418</v>
      </c>
      <c r="B42" s="3" t="s">
        <v>419</v>
      </c>
      <c r="C42" s="3"/>
      <c r="D42" s="34">
        <v>1793</v>
      </c>
      <c r="E42" s="34">
        <v>1793</v>
      </c>
      <c r="F42" s="34">
        <v>0</v>
      </c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23000</v>
      </c>
      <c r="E44" s="34">
        <v>1714.33</v>
      </c>
      <c r="F44" s="34">
        <v>1161.19</v>
      </c>
      <c r="G44" s="27">
        <f t="shared" si="0"/>
        <v>7.453608695652174</v>
      </c>
      <c r="H44" s="30">
        <f t="shared" si="1"/>
        <v>21285.67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73560.68</v>
      </c>
      <c r="F45" s="31">
        <f>F46</f>
        <v>0</v>
      </c>
      <c r="G45" s="28">
        <f>E45/D45*100</f>
        <v>85.53567441860464</v>
      </c>
      <c r="H45" s="33">
        <f>D45-E45</f>
        <v>12439.320000000007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73560.68</v>
      </c>
      <c r="F46" s="35">
        <v>0</v>
      </c>
      <c r="G46" s="27">
        <f>E46/D46*100</f>
        <v>85.53567441860464</v>
      </c>
      <c r="H46" s="30">
        <f>D46-E46</f>
        <v>12439.320000000007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8864191.76</v>
      </c>
      <c r="E47" s="31">
        <f>E48+E52+E53+E54+E55</f>
        <v>5493243.3</v>
      </c>
      <c r="F47" s="31">
        <f>F48+F52+F53+F54+F55</f>
        <v>4845352.34</v>
      </c>
      <c r="G47" s="28">
        <f t="shared" si="0"/>
        <v>61.971169495548004</v>
      </c>
      <c r="H47" s="33">
        <f t="shared" si="1"/>
        <v>3370948.46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4634925.33</v>
      </c>
      <c r="F48" s="33">
        <f>F49+F50+F51</f>
        <v>4030403.02</v>
      </c>
      <c r="G48" s="28">
        <f t="shared" si="0"/>
        <v>76.42943501382916</v>
      </c>
      <c r="H48" s="33">
        <f t="shared" si="1"/>
        <v>1429394.4299999997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3512821.8</v>
      </c>
      <c r="F49" s="34">
        <v>3107047.25</v>
      </c>
      <c r="G49" s="27">
        <f t="shared" si="0"/>
        <v>75.73381347571707</v>
      </c>
      <c r="H49" s="30">
        <f t="shared" si="1"/>
        <v>1125557.8600000003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12773.37</v>
      </c>
      <c r="F50" s="34">
        <v>14267.5</v>
      </c>
      <c r="G50" s="27">
        <f t="shared" si="0"/>
        <v>63.86685000000001</v>
      </c>
      <c r="H50" s="30">
        <f t="shared" si="1"/>
        <v>7226.629999999999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1109330.16</v>
      </c>
      <c r="F51" s="34">
        <v>909088.27</v>
      </c>
      <c r="G51" s="27">
        <f t="shared" si="0"/>
        <v>78.90308840326837</v>
      </c>
      <c r="H51" s="30">
        <f t="shared" si="1"/>
        <v>296609.9400000002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512283.09</v>
      </c>
      <c r="F52" s="34">
        <v>464333.34</v>
      </c>
      <c r="G52" s="27">
        <f t="shared" si="0"/>
        <v>49.13332542071739</v>
      </c>
      <c r="H52" s="30">
        <f t="shared" si="1"/>
        <v>530355.6599999999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1740233.25</v>
      </c>
      <c r="E53" s="35">
        <v>332192.51</v>
      </c>
      <c r="F53" s="35">
        <v>336627.81</v>
      </c>
      <c r="G53" s="27">
        <f t="shared" si="0"/>
        <v>19.088964654594434</v>
      </c>
      <c r="H53" s="30">
        <f t="shared" si="1"/>
        <v>1408040.74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0.67</v>
      </c>
      <c r="F54" s="35">
        <v>0</v>
      </c>
      <c r="G54" s="27">
        <f t="shared" si="0"/>
        <v>0.0335</v>
      </c>
      <c r="H54" s="30">
        <f t="shared" si="1"/>
        <v>1999.33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13841.7</v>
      </c>
      <c r="F55" s="35">
        <v>13988.17</v>
      </c>
      <c r="G55" s="27">
        <f t="shared" si="0"/>
        <v>92.278</v>
      </c>
      <c r="H55" s="30">
        <f t="shared" si="1"/>
        <v>1158.2999999999993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350000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350000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494655.98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494655.98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494655.98</v>
      </c>
      <c r="E59" s="34">
        <v>0</v>
      </c>
      <c r="F59" s="34"/>
      <c r="G59" s="27">
        <f t="shared" si="0"/>
        <v>0</v>
      </c>
      <c r="H59" s="30">
        <f t="shared" si="1"/>
        <v>494655.98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14184008</v>
      </c>
      <c r="E60" s="31">
        <f>E65+E69+E70+E72+E61+E73+E71</f>
        <v>9459981.34</v>
      </c>
      <c r="F60" s="31">
        <f>F65+F69+F70+F72+F61+F73</f>
        <v>7756981.659999999</v>
      </c>
      <c r="G60" s="28">
        <f t="shared" si="0"/>
        <v>66.69469828274208</v>
      </c>
      <c r="H60" s="33">
        <f t="shared" si="1"/>
        <v>4724026.66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555482.0700000001</v>
      </c>
      <c r="E61" s="39">
        <f>E62+E64+E63</f>
        <v>398602.19999999995</v>
      </c>
      <c r="F61" s="39">
        <f>F62+F64+F63</f>
        <v>378170.41</v>
      </c>
      <c r="G61" s="27">
        <f>E61/D61*100</f>
        <v>71.75788770283799</v>
      </c>
      <c r="H61" s="30">
        <f>D61-E61</f>
        <v>156879.8700000001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292867.48</v>
      </c>
      <c r="F62" s="39">
        <v>290650.87</v>
      </c>
      <c r="G62" s="27">
        <f>E62/D62*100</f>
        <v>70.87738472373142</v>
      </c>
      <c r="H62" s="30">
        <f>D62-E62</f>
        <v>120335.52000000002</v>
      </c>
    </row>
    <row r="63" spans="1:8" ht="12.75">
      <c r="A63" s="5" t="s">
        <v>116</v>
      </c>
      <c r="B63" s="3" t="s">
        <v>376</v>
      </c>
      <c r="C63" s="39">
        <v>0</v>
      </c>
      <c r="D63" s="39">
        <v>17820</v>
      </c>
      <c r="E63" s="39">
        <v>17820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124459.07</v>
      </c>
      <c r="E64" s="39">
        <v>87914.72</v>
      </c>
      <c r="F64" s="39">
        <v>87519.54</v>
      </c>
      <c r="G64" s="27">
        <f>E64/D64*100</f>
        <v>70.63745534977885</v>
      </c>
      <c r="H64" s="30">
        <f>D64-E64</f>
        <v>36544.350000000006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8414286</v>
      </c>
      <c r="E65" s="34">
        <f>E66+E67+E68</f>
        <v>5696251.6</v>
      </c>
      <c r="F65" s="34">
        <f>F66+F67+F68</f>
        <v>4888404.32</v>
      </c>
      <c r="G65" s="27">
        <f t="shared" si="0"/>
        <v>67.69738513761001</v>
      </c>
      <c r="H65" s="30">
        <f t="shared" si="1"/>
        <v>2718034.4000000004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6460100</v>
      </c>
      <c r="E66" s="34">
        <v>4521291.02</v>
      </c>
      <c r="F66" s="34">
        <v>3802723.95</v>
      </c>
      <c r="G66" s="27">
        <f t="shared" si="0"/>
        <v>69.98794167272952</v>
      </c>
      <c r="H66" s="30">
        <f t="shared" si="1"/>
        <v>1938808.9800000004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1200</v>
      </c>
      <c r="F67" s="34">
        <v>200</v>
      </c>
      <c r="G67" s="27">
        <f t="shared" si="0"/>
        <v>60</v>
      </c>
      <c r="H67" s="30">
        <f t="shared" si="1"/>
        <v>800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1952186</v>
      </c>
      <c r="E68" s="34">
        <v>1173760.58</v>
      </c>
      <c r="F68" s="34">
        <v>1085480.37</v>
      </c>
      <c r="G68" s="27">
        <f t="shared" si="0"/>
        <v>60.1254480874261</v>
      </c>
      <c r="H68" s="30">
        <f t="shared" si="1"/>
        <v>778425.4199999999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26551.93</v>
      </c>
      <c r="E69" s="34">
        <v>21872.05</v>
      </c>
      <c r="F69" s="34">
        <v>18543.22</v>
      </c>
      <c r="G69" s="27">
        <f t="shared" si="0"/>
        <v>82.37461457604023</v>
      </c>
      <c r="H69" s="30">
        <f t="shared" si="1"/>
        <v>4679.880000000001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4693866</v>
      </c>
      <c r="E70" s="34">
        <v>2979564.69</v>
      </c>
      <c r="F70" s="34">
        <v>2469077.15</v>
      </c>
      <c r="G70" s="27">
        <f t="shared" si="0"/>
        <v>63.47783873676837</v>
      </c>
      <c r="H70" s="30">
        <f t="shared" si="1"/>
        <v>1714301.31</v>
      </c>
    </row>
    <row r="71" spans="1:8" ht="25.5">
      <c r="A71" s="13" t="s">
        <v>418</v>
      </c>
      <c r="B71" s="3" t="s">
        <v>423</v>
      </c>
      <c r="C71" s="34"/>
      <c r="D71" s="34">
        <v>433886</v>
      </c>
      <c r="E71" s="34">
        <v>359032</v>
      </c>
      <c r="F71" s="34">
        <v>0</v>
      </c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19936</v>
      </c>
      <c r="E72" s="34">
        <v>0</v>
      </c>
      <c r="F72" s="34">
        <v>0</v>
      </c>
      <c r="G72" s="27">
        <f t="shared" si="0"/>
        <v>0</v>
      </c>
      <c r="H72" s="30">
        <f t="shared" si="1"/>
        <v>19936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4658.8</v>
      </c>
      <c r="F73" s="34">
        <v>2786.56</v>
      </c>
      <c r="G73" s="27">
        <f t="shared" si="0"/>
        <v>11.647</v>
      </c>
      <c r="H73" s="30">
        <f t="shared" si="1"/>
        <v>35341.2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1404700</v>
      </c>
      <c r="E74" s="33">
        <f>E75</f>
        <v>1105388</v>
      </c>
      <c r="F74" s="33">
        <f>F75</f>
        <v>786075</v>
      </c>
      <c r="G74" s="28">
        <f t="shared" si="0"/>
        <v>78.6921050758169</v>
      </c>
      <c r="H74" s="33">
        <f t="shared" si="1"/>
        <v>299312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1404700</v>
      </c>
      <c r="E75" s="34">
        <v>1105388</v>
      </c>
      <c r="F75" s="34">
        <v>786075</v>
      </c>
      <c r="G75" s="27">
        <f t="shared" si="0"/>
        <v>78.6921050758169</v>
      </c>
      <c r="H75" s="30">
        <f t="shared" si="1"/>
        <v>299312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2042400</v>
      </c>
      <c r="E76" s="33">
        <f>E77+E81+E87+E85+E86+E88</f>
        <v>1566695.95</v>
      </c>
      <c r="F76" s="33">
        <f>F77+F81+F87+F85+F86+F88</f>
        <v>1186213.82</v>
      </c>
      <c r="G76" s="28">
        <f t="shared" si="0"/>
        <v>76.70857569526048</v>
      </c>
      <c r="H76" s="33">
        <f t="shared" si="1"/>
        <v>475704.05000000005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413508.58999999997</v>
      </c>
      <c r="F77" s="34">
        <f>F78+F79+F80</f>
        <v>426487.87</v>
      </c>
      <c r="G77" s="27">
        <f t="shared" si="0"/>
        <v>77.12971325503011</v>
      </c>
      <c r="H77" s="30">
        <f t="shared" si="1"/>
        <v>122612.41000000003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318481.37</v>
      </c>
      <c r="F78" s="34">
        <f>F91</f>
        <v>327563.64</v>
      </c>
      <c r="G78" s="27">
        <f t="shared" si="0"/>
        <v>77.17018899927308</v>
      </c>
      <c r="H78" s="30">
        <f t="shared" si="1"/>
        <v>94218.63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95027.22</v>
      </c>
      <c r="F79" s="34">
        <f>F93</f>
        <v>98924.23</v>
      </c>
      <c r="G79" s="27">
        <f aca="true" t="shared" si="3" ref="G79:G159">E79/D79*100</f>
        <v>76.9943688675347</v>
      </c>
      <c r="H79" s="30">
        <f aca="true" t="shared" si="4" ref="H79:H159">D79-E79</f>
        <v>28393.78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1107700</v>
      </c>
      <c r="E81" s="34">
        <f>E82+E83+E84</f>
        <v>838878.22</v>
      </c>
      <c r="F81" s="34">
        <f>F82+F83+F84</f>
        <v>665973.9400000001</v>
      </c>
      <c r="G81" s="27">
        <f t="shared" si="3"/>
        <v>75.73153561433601</v>
      </c>
      <c r="H81" s="30">
        <f t="shared" si="4"/>
        <v>268821.78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850500</v>
      </c>
      <c r="E82" s="34">
        <f t="shared" si="5"/>
        <v>677473.14</v>
      </c>
      <c r="F82" s="34">
        <f t="shared" si="5"/>
        <v>537541.92</v>
      </c>
      <c r="G82" s="27">
        <f t="shared" si="3"/>
        <v>79.6558659611993</v>
      </c>
      <c r="H82" s="30">
        <f t="shared" si="4"/>
        <v>173026.86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257200</v>
      </c>
      <c r="E84" s="34">
        <f t="shared" si="5"/>
        <v>161405.08</v>
      </c>
      <c r="F84" s="34">
        <f t="shared" si="5"/>
        <v>128432.02</v>
      </c>
      <c r="G84" s="27">
        <f>E84/D84*100</f>
        <v>62.75469673405909</v>
      </c>
      <c r="H84" s="30">
        <f>D84-E84</f>
        <v>95794.92000000001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63200</v>
      </c>
      <c r="E85" s="34">
        <f>E102+E94</f>
        <v>30794</v>
      </c>
      <c r="F85" s="34">
        <f>F102+F94</f>
        <v>21637.7</v>
      </c>
      <c r="G85" s="27">
        <f>E85/D85*100</f>
        <v>48.7246835443038</v>
      </c>
      <c r="H85" s="30">
        <f>D85-E85</f>
        <v>32406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136922.33000000002</v>
      </c>
      <c r="E86" s="34">
        <f>E95+E103+E107</f>
        <v>85058.47</v>
      </c>
      <c r="F86" s="34">
        <f>F95+F103+F107</f>
        <v>49107</v>
      </c>
      <c r="G86" s="27">
        <f>E86/D86*100</f>
        <v>62.12169337170934</v>
      </c>
      <c r="H86" s="30">
        <f>D86-E86</f>
        <v>51863.860000000015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58456.67</v>
      </c>
      <c r="E87" s="34">
        <f>E96</f>
        <v>58456.67</v>
      </c>
      <c r="F87" s="34">
        <f>F96</f>
        <v>23007.31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140000</v>
      </c>
      <c r="E88" s="34">
        <f>E105</f>
        <v>140000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502256.6699999999</v>
      </c>
      <c r="F89" s="31">
        <f>F90+F95+F96+F94</f>
        <v>449495.18</v>
      </c>
      <c r="G89" s="28">
        <f t="shared" si="3"/>
        <v>75.56140664961636</v>
      </c>
      <c r="H89" s="33">
        <f t="shared" si="4"/>
        <v>162443.33000000007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413508.58999999997</v>
      </c>
      <c r="F90" s="34">
        <f>F91+F93+F92</f>
        <v>426487.87</v>
      </c>
      <c r="G90" s="27">
        <f t="shared" si="3"/>
        <v>77.12971325503011</v>
      </c>
      <c r="H90" s="30">
        <f t="shared" si="4"/>
        <v>122612.41000000003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318481.37</v>
      </c>
      <c r="F91" s="25">
        <v>327563.64</v>
      </c>
      <c r="G91" s="27">
        <f t="shared" si="3"/>
        <v>77.17018899927308</v>
      </c>
      <c r="H91" s="30">
        <f t="shared" si="4"/>
        <v>94218.63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95027.22</v>
      </c>
      <c r="F93" s="25">
        <v>98924.23</v>
      </c>
      <c r="G93" s="27">
        <f t="shared" si="3"/>
        <v>76.9943688675347</v>
      </c>
      <c r="H93" s="30">
        <f t="shared" si="4"/>
        <v>28393.78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5353.23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53722.33</v>
      </c>
      <c r="E95" s="34">
        <v>24938.18</v>
      </c>
      <c r="F95" s="3">
        <v>0</v>
      </c>
      <c r="G95" s="27"/>
      <c r="H95" s="30">
        <f>D95-E95</f>
        <v>28784.15</v>
      </c>
    </row>
    <row r="96" spans="1:8" ht="12.75">
      <c r="A96" s="5" t="s">
        <v>138</v>
      </c>
      <c r="B96" s="3" t="s">
        <v>268</v>
      </c>
      <c r="C96" s="3">
        <v>64000</v>
      </c>
      <c r="D96" s="34">
        <v>58456.67</v>
      </c>
      <c r="E96" s="34">
        <v>58456.67</v>
      </c>
      <c r="F96" s="34">
        <v>23007.31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1183200</v>
      </c>
      <c r="E97" s="31">
        <f>E98+E102+E103</f>
        <v>874735.67</v>
      </c>
      <c r="F97" s="31">
        <f>F98+F102+F103</f>
        <v>707853.64</v>
      </c>
      <c r="G97" s="28">
        <f t="shared" si="3"/>
        <v>73.92965432724814</v>
      </c>
      <c r="H97" s="33">
        <f t="shared" si="4"/>
        <v>308464.32999999996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1107700</v>
      </c>
      <c r="E98" s="35">
        <f>E99+E100+E101</f>
        <v>838878.22</v>
      </c>
      <c r="F98" s="35">
        <f>F99+F100+F101</f>
        <v>665973.9400000001</v>
      </c>
      <c r="G98" s="27">
        <f t="shared" si="3"/>
        <v>75.73153561433601</v>
      </c>
      <c r="H98" s="30">
        <f t="shared" si="4"/>
        <v>268821.78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850500</v>
      </c>
      <c r="E99" s="35">
        <v>677473.14</v>
      </c>
      <c r="F99" s="35">
        <v>537541.92</v>
      </c>
      <c r="G99" s="27">
        <f t="shared" si="3"/>
        <v>79.6558659611993</v>
      </c>
      <c r="H99" s="30">
        <f t="shared" si="4"/>
        <v>173026.86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257200</v>
      </c>
      <c r="E101" s="35">
        <v>161405.08</v>
      </c>
      <c r="F101" s="35">
        <v>128432.02</v>
      </c>
      <c r="G101" s="27">
        <f t="shared" si="3"/>
        <v>62.75469673405909</v>
      </c>
      <c r="H101" s="30">
        <f t="shared" si="4"/>
        <v>95794.92000000001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46800</v>
      </c>
      <c r="E102" s="35">
        <v>25440.77</v>
      </c>
      <c r="F102" s="35">
        <v>21637.7</v>
      </c>
      <c r="G102" s="27">
        <f t="shared" si="3"/>
        <v>54.36061965811966</v>
      </c>
      <c r="H102" s="30">
        <f t="shared" si="4"/>
        <v>21359.23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10416.68</v>
      </c>
      <c r="F103" s="35">
        <v>20242</v>
      </c>
      <c r="G103" s="27">
        <f t="shared" si="3"/>
        <v>36.29505226480836</v>
      </c>
      <c r="H103" s="30">
        <f t="shared" si="4"/>
        <v>18283.32</v>
      </c>
    </row>
    <row r="104" spans="1:8" ht="12.75">
      <c r="A104" s="23" t="s">
        <v>32</v>
      </c>
      <c r="B104" s="1" t="s">
        <v>33</v>
      </c>
      <c r="C104" s="34"/>
      <c r="D104" s="33">
        <f>D105</f>
        <v>140000</v>
      </c>
      <c r="E104" s="33">
        <f>E105</f>
        <v>140000</v>
      </c>
      <c r="F104" s="33">
        <f>F105</f>
        <v>0</v>
      </c>
      <c r="G104" s="27"/>
      <c r="H104" s="30">
        <f t="shared" si="4"/>
        <v>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140000</v>
      </c>
      <c r="E105" s="34">
        <v>140000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49703.61</v>
      </c>
      <c r="F106" s="31">
        <f>F107</f>
        <v>28865</v>
      </c>
      <c r="G106" s="28">
        <f t="shared" si="3"/>
        <v>91.19928440366972</v>
      </c>
      <c r="H106" s="33">
        <f t="shared" si="4"/>
        <v>4796.389999999999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49703.61</v>
      </c>
      <c r="F107" s="3">
        <v>28865</v>
      </c>
      <c r="G107" s="27">
        <f t="shared" si="3"/>
        <v>91.19928440366972</v>
      </c>
      <c r="H107" s="30">
        <f t="shared" si="4"/>
        <v>4796.389999999999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10079727.43</v>
      </c>
      <c r="E108" s="33">
        <f>E109+E113+E114+E120+E116+E117+E118+E119+E115</f>
        <v>7229119.55</v>
      </c>
      <c r="F108" s="33">
        <f>F109+F113+F114+F120+F116+F117+F118+F119+F115</f>
        <v>10004538.649999999</v>
      </c>
      <c r="G108" s="28">
        <f t="shared" si="3"/>
        <v>71.71939519400277</v>
      </c>
      <c r="H108" s="33">
        <f t="shared" si="4"/>
        <v>2850607.88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2087625.85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1593207.27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481148.58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137500</v>
      </c>
      <c r="E113" s="34">
        <f>E126+E139</f>
        <v>37500</v>
      </c>
      <c r="F113" s="34">
        <f>F126+F139</f>
        <v>168470.25</v>
      </c>
      <c r="G113" s="27">
        <f t="shared" si="3"/>
        <v>27.27272727272727</v>
      </c>
      <c r="H113" s="30">
        <f t="shared" si="4"/>
        <v>100000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2767427.33</v>
      </c>
      <c r="E114" s="34">
        <f>E127+E133+E140+E130</f>
        <v>1231568.25</v>
      </c>
      <c r="F114" s="34">
        <f>F127+F133+F140+F130</f>
        <v>1043955.2</v>
      </c>
      <c r="G114" s="27">
        <f t="shared" si="3"/>
        <v>44.50227966780974</v>
      </c>
      <c r="H114" s="30">
        <f t="shared" si="4"/>
        <v>1535859.08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3287400</v>
      </c>
      <c r="F117" s="3">
        <f>F134+F143</f>
        <v>1473500</v>
      </c>
      <c r="G117" s="27">
        <f>E117/D117*100</f>
        <v>100</v>
      </c>
      <c r="H117" s="30">
        <f>D117-E117</f>
        <v>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2791300</v>
      </c>
      <c r="E118" s="3">
        <f t="shared" si="8"/>
        <v>1989600</v>
      </c>
      <c r="F118" s="3">
        <f t="shared" si="8"/>
        <v>0</v>
      </c>
      <c r="G118" s="27">
        <f>E118/D118*100</f>
        <v>71.27861569877835</v>
      </c>
      <c r="H118" s="30">
        <f>D118-E118</f>
        <v>801700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683051.3</v>
      </c>
      <c r="F120" s="34">
        <f>F128+F131+F146</f>
        <v>5230987.35</v>
      </c>
      <c r="G120" s="27">
        <f t="shared" si="3"/>
        <v>63.375880747241084</v>
      </c>
      <c r="H120" s="30">
        <f t="shared" si="4"/>
        <v>394726.69999999995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626700</v>
      </c>
      <c r="E121" s="31">
        <f>E122+E126+E127+E128</f>
        <v>201050.35</v>
      </c>
      <c r="F121" s="31">
        <f>F122+F126+F127+F128</f>
        <v>7669115.28</v>
      </c>
      <c r="G121" s="28">
        <f t="shared" si="3"/>
        <v>32.08079623424286</v>
      </c>
      <c r="H121" s="33">
        <f t="shared" si="4"/>
        <v>425649.65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2075365.57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1583790.77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478304.8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111470.25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626700</v>
      </c>
      <c r="E127" s="34">
        <v>201050.35</v>
      </c>
      <c r="F127" s="34">
        <v>724010.88</v>
      </c>
      <c r="G127" s="27">
        <f>E127/D127*100</f>
        <v>32.08079623424286</v>
      </c>
      <c r="H127" s="30">
        <f>D127-E127</f>
        <v>425649.65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4758268.58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903270</v>
      </c>
      <c r="E129" s="31">
        <f>E131+E130</f>
        <v>617442.93</v>
      </c>
      <c r="F129" s="31">
        <f>F131+F130</f>
        <v>472718.77</v>
      </c>
      <c r="G129" s="28">
        <f t="shared" si="3"/>
        <v>68.35640838287556</v>
      </c>
      <c r="H129" s="33">
        <f t="shared" si="4"/>
        <v>285827.06999999995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903270</v>
      </c>
      <c r="E130" s="35">
        <v>617442.93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472718.77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3297400</v>
      </c>
      <c r="F132" s="31">
        <f>F133+F134</f>
        <v>0</v>
      </c>
      <c r="G132" s="28">
        <f t="shared" si="3"/>
        <v>97.81790688469181</v>
      </c>
      <c r="H132" s="33">
        <f t="shared" si="4"/>
        <v>73557.43000000017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3287400</v>
      </c>
      <c r="F134" s="34">
        <v>0</v>
      </c>
      <c r="G134" s="27">
        <f t="shared" si="3"/>
        <v>100</v>
      </c>
      <c r="H134" s="30">
        <f t="shared" si="4"/>
        <v>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5178800</v>
      </c>
      <c r="E135" s="31">
        <f>E140+E142+E143+E144+E145+E146+E139+E141+E136</f>
        <v>3113226.2699999996</v>
      </c>
      <c r="F135" s="31">
        <f>F140+F142+F143+F144+F145+F146+F139+F141+F136</f>
        <v>1862704.6</v>
      </c>
      <c r="G135" s="28">
        <f t="shared" si="3"/>
        <v>60.11481945624468</v>
      </c>
      <c r="H135" s="33">
        <f t="shared" si="4"/>
        <v>2065573.7300000004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137500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1153899.9</v>
      </c>
      <c r="E140" s="34">
        <v>403074.97</v>
      </c>
      <c r="F140" s="34">
        <v>319944.32</v>
      </c>
      <c r="G140" s="27">
        <f t="shared" si="3"/>
        <v>34.93153695567528</v>
      </c>
      <c r="H140" s="30">
        <f t="shared" si="4"/>
        <v>750824.9299999999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34">
        <v>1473500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2791300</v>
      </c>
      <c r="E144" s="34">
        <v>1989600</v>
      </c>
      <c r="F144" s="34">
        <v>0</v>
      </c>
      <c r="G144" s="27">
        <f t="shared" si="3"/>
        <v>71.27861569877835</v>
      </c>
      <c r="H144" s="30">
        <f t="shared" si="4"/>
        <v>801700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683051.3</v>
      </c>
      <c r="F146" s="34">
        <v>0</v>
      </c>
      <c r="G146" s="27">
        <f t="shared" si="3"/>
        <v>63.375880747241084</v>
      </c>
      <c r="H146" s="30">
        <f t="shared" si="4"/>
        <v>394726.69999999995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D149+D150+D148+D151</f>
        <v>11926650.370000001</v>
      </c>
      <c r="E147" s="33">
        <f>E149+E150+E148+E151</f>
        <v>5529120.81</v>
      </c>
      <c r="F147" s="33">
        <f>F149+F150+F148</f>
        <v>9706466.430000002</v>
      </c>
      <c r="G147" s="28">
        <f t="shared" si="3"/>
        <v>46.35937701257523</v>
      </c>
      <c r="H147" s="33">
        <f t="shared" si="4"/>
        <v>6397529.560000001</v>
      </c>
    </row>
    <row r="148" spans="1:8" ht="25.5">
      <c r="A148" s="13" t="s">
        <v>120</v>
      </c>
      <c r="B148" s="3" t="s">
        <v>370</v>
      </c>
      <c r="C148" s="35">
        <f aca="true" t="shared" si="9" ref="C148:E149">C153</f>
        <v>20000</v>
      </c>
      <c r="D148" s="35">
        <f t="shared" si="9"/>
        <v>50000</v>
      </c>
      <c r="E148" s="35">
        <f t="shared" si="9"/>
        <v>9750.64</v>
      </c>
      <c r="F148" s="35">
        <f>F153</f>
        <v>26609.63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4894519.8</v>
      </c>
      <c r="F149" s="35">
        <f>F154</f>
        <v>4640856.8</v>
      </c>
      <c r="G149" s="27">
        <f t="shared" si="3"/>
        <v>93.85824576206183</v>
      </c>
      <c r="H149" s="30">
        <f t="shared" si="4"/>
        <v>320280.2000000002</v>
      </c>
    </row>
    <row r="150" spans="1:8" ht="12.75">
      <c r="A150" s="5" t="s">
        <v>149</v>
      </c>
      <c r="B150" s="3" t="s">
        <v>123</v>
      </c>
      <c r="C150" s="35">
        <f>C156+C159</f>
        <v>1160000</v>
      </c>
      <c r="D150" s="35">
        <f>D156+D159</f>
        <v>6211850.37</v>
      </c>
      <c r="E150" s="35">
        <f>E156+E159</f>
        <v>624850.37</v>
      </c>
      <c r="F150" s="35">
        <f>F156+F159</f>
        <v>5039000</v>
      </c>
      <c r="G150" s="27">
        <f t="shared" si="3"/>
        <v>10.059005494042509</v>
      </c>
      <c r="H150" s="30">
        <f t="shared" si="4"/>
        <v>5587000</v>
      </c>
    </row>
    <row r="151" spans="1:8" ht="12.75">
      <c r="A151" s="5" t="s">
        <v>331</v>
      </c>
      <c r="B151" s="3" t="s">
        <v>335</v>
      </c>
      <c r="C151" s="35"/>
      <c r="D151" s="35">
        <f>D157</f>
        <v>450000</v>
      </c>
      <c r="E151" s="35">
        <f>E157</f>
        <v>0</v>
      </c>
      <c r="F151" s="35"/>
      <c r="G151" s="27"/>
      <c r="H151" s="30"/>
    </row>
    <row r="152" spans="1:8" ht="12.75">
      <c r="A152" s="23" t="s">
        <v>45</v>
      </c>
      <c r="B152" s="23" t="s">
        <v>46</v>
      </c>
      <c r="C152" s="31">
        <f>C154+C153</f>
        <v>5234800</v>
      </c>
      <c r="D152" s="31">
        <f>D154+D153</f>
        <v>5264800</v>
      </c>
      <c r="E152" s="31">
        <f>E154+E153</f>
        <v>4904270.4399999995</v>
      </c>
      <c r="F152" s="31">
        <f>F154+F153</f>
        <v>4667466.43</v>
      </c>
      <c r="G152" s="28">
        <f t="shared" si="3"/>
        <v>93.15207491262724</v>
      </c>
      <c r="H152" s="33">
        <f t="shared" si="4"/>
        <v>360529.5600000005</v>
      </c>
    </row>
    <row r="153" spans="1:8" ht="25.5">
      <c r="A153" s="13" t="s">
        <v>120</v>
      </c>
      <c r="B153" s="3" t="s">
        <v>369</v>
      </c>
      <c r="C153" s="35">
        <v>20000</v>
      </c>
      <c r="D153" s="35">
        <v>50000</v>
      </c>
      <c r="E153" s="35">
        <v>9750.64</v>
      </c>
      <c r="F153" s="35">
        <v>26609.63</v>
      </c>
      <c r="G153" s="28"/>
      <c r="H153" s="33"/>
    </row>
    <row r="154" spans="1:8" ht="38.25">
      <c r="A154" s="17" t="s">
        <v>160</v>
      </c>
      <c r="B154" s="3" t="s">
        <v>161</v>
      </c>
      <c r="C154" s="35">
        <v>5214800</v>
      </c>
      <c r="D154" s="35">
        <v>5214800</v>
      </c>
      <c r="E154" s="35">
        <v>4894519.8</v>
      </c>
      <c r="F154" s="35">
        <v>4640856.8</v>
      </c>
      <c r="G154" s="27">
        <f>E154/D154*100</f>
        <v>93.85824576206183</v>
      </c>
      <c r="H154" s="30">
        <f>D154-E154</f>
        <v>320280.2000000002</v>
      </c>
    </row>
    <row r="155" spans="1:8" ht="12.75">
      <c r="A155" s="23" t="s">
        <v>47</v>
      </c>
      <c r="B155" s="1" t="s">
        <v>48</v>
      </c>
      <c r="C155" s="1">
        <f>C156</f>
        <v>0</v>
      </c>
      <c r="D155" s="33">
        <f>D156+D157</f>
        <v>501850.37</v>
      </c>
      <c r="E155" s="33">
        <f>E156+E157</f>
        <v>51850.37</v>
      </c>
      <c r="F155" s="33">
        <f>F156</f>
        <v>4500000</v>
      </c>
      <c r="G155" s="27">
        <f>E155/D155*100</f>
        <v>10.33183855179782</v>
      </c>
      <c r="H155" s="30">
        <f>D155-E155</f>
        <v>450000</v>
      </c>
    </row>
    <row r="156" spans="1:8" ht="12.75">
      <c r="A156" s="5" t="s">
        <v>149</v>
      </c>
      <c r="B156" s="3" t="s">
        <v>162</v>
      </c>
      <c r="C156" s="3">
        <v>0</v>
      </c>
      <c r="D156" s="34">
        <v>51850.37</v>
      </c>
      <c r="E156" s="34">
        <v>51850.37</v>
      </c>
      <c r="F156" s="34">
        <v>4500000</v>
      </c>
      <c r="G156" s="27">
        <f>E156/D156*100</f>
        <v>100</v>
      </c>
      <c r="H156" s="30">
        <f>D156-E156</f>
        <v>0</v>
      </c>
    </row>
    <row r="157" spans="1:8" ht="12.75">
      <c r="A157" s="5" t="s">
        <v>331</v>
      </c>
      <c r="B157" s="3" t="s">
        <v>437</v>
      </c>
      <c r="C157" s="3"/>
      <c r="D157" s="34">
        <v>450000</v>
      </c>
      <c r="E157" s="34"/>
      <c r="F157" s="34"/>
      <c r="G157" s="27"/>
      <c r="H157" s="30"/>
    </row>
    <row r="158" spans="1:8" ht="12.75">
      <c r="A158" s="23" t="s">
        <v>49</v>
      </c>
      <c r="B158" s="23" t="s">
        <v>50</v>
      </c>
      <c r="C158" s="31">
        <f>C159</f>
        <v>1160000</v>
      </c>
      <c r="D158" s="31">
        <f>D159</f>
        <v>6160000</v>
      </c>
      <c r="E158" s="31">
        <f>E159</f>
        <v>573000</v>
      </c>
      <c r="F158" s="31">
        <f>F159</f>
        <v>539000</v>
      </c>
      <c r="G158" s="28">
        <f t="shared" si="3"/>
        <v>9.301948051948052</v>
      </c>
      <c r="H158" s="33">
        <f t="shared" si="4"/>
        <v>5587000</v>
      </c>
    </row>
    <row r="159" spans="1:8" ht="12.75">
      <c r="A159" s="5" t="s">
        <v>149</v>
      </c>
      <c r="B159" s="3" t="s">
        <v>163</v>
      </c>
      <c r="C159" s="3">
        <v>1160000</v>
      </c>
      <c r="D159" s="34">
        <v>6160000</v>
      </c>
      <c r="E159" s="34">
        <v>573000</v>
      </c>
      <c r="F159" s="34">
        <v>539000</v>
      </c>
      <c r="G159" s="27">
        <f t="shared" si="3"/>
        <v>9.301948051948052</v>
      </c>
      <c r="H159" s="30">
        <f t="shared" si="4"/>
        <v>5587000</v>
      </c>
    </row>
    <row r="160" spans="1:8" ht="12.75">
      <c r="A160" s="1" t="s">
        <v>51</v>
      </c>
      <c r="B160" s="1" t="s">
        <v>52</v>
      </c>
      <c r="C160" s="33">
        <f aca="true" t="shared" si="10" ref="C160:E161">C161</f>
        <v>0</v>
      </c>
      <c r="D160" s="33">
        <f t="shared" si="10"/>
        <v>0</v>
      </c>
      <c r="E160" s="33">
        <f t="shared" si="10"/>
        <v>0</v>
      </c>
      <c r="F160" s="33"/>
      <c r="G160" s="28" t="e">
        <f aca="true" t="shared" si="11" ref="G160:G243">E160/D160*100</f>
        <v>#DIV/0!</v>
      </c>
      <c r="H160" s="33">
        <f aca="true" t="shared" si="12" ref="H160:H243">D160-E160</f>
        <v>0</v>
      </c>
    </row>
    <row r="161" spans="1:8" ht="25.5">
      <c r="A161" s="24" t="s">
        <v>53</v>
      </c>
      <c r="B161" s="23" t="s">
        <v>54</v>
      </c>
      <c r="C161" s="31">
        <f t="shared" si="10"/>
        <v>0</v>
      </c>
      <c r="D161" s="31">
        <f t="shared" si="10"/>
        <v>0</v>
      </c>
      <c r="E161" s="31">
        <f t="shared" si="10"/>
        <v>0</v>
      </c>
      <c r="F161" s="31"/>
      <c r="G161" s="28" t="e">
        <f>E161/D161*100</f>
        <v>#DIV/0!</v>
      </c>
      <c r="H161" s="30">
        <f t="shared" si="12"/>
        <v>0</v>
      </c>
    </row>
    <row r="162" spans="1:8" ht="25.5">
      <c r="A162" s="13" t="s">
        <v>120</v>
      </c>
      <c r="B162" s="3" t="s">
        <v>165</v>
      </c>
      <c r="C162" s="3">
        <v>0</v>
      </c>
      <c r="D162" s="34">
        <v>0</v>
      </c>
      <c r="E162" s="34">
        <v>0</v>
      </c>
      <c r="F162" s="34">
        <v>0</v>
      </c>
      <c r="G162" s="27" t="e">
        <f t="shared" si="11"/>
        <v>#DIV/0!</v>
      </c>
      <c r="H162" s="30">
        <f t="shared" si="12"/>
        <v>0</v>
      </c>
    </row>
    <row r="163" spans="1:8" ht="12.75">
      <c r="A163" s="1" t="s">
        <v>55</v>
      </c>
      <c r="B163" s="1" t="s">
        <v>56</v>
      </c>
      <c r="C163" s="33">
        <f>C164+C169+C170+C171+C176+C165+C166+C167+C174+C175+C177+C178+C180+C168+C173+C181</f>
        <v>216019130</v>
      </c>
      <c r="D163" s="33">
        <f>D164+D169+D170+D171+D176+D165+D166+D167+D174+D175+D177+D178+D180+D168+D173+D181+D172+D179</f>
        <v>236373814.85000002</v>
      </c>
      <c r="E163" s="33">
        <f>E164+E169+E170+E171+E176+E165+E166+E167+E174+E175+E177+E178+E180+E168+E173+E181+E172+E179</f>
        <v>186666673.91000006</v>
      </c>
      <c r="F163" s="33">
        <f>F164+F169+F170+F171+F176+F165+F166+F167+F174+F175+F177+F178+F180+F168+F173+F181+F172</f>
        <v>169635601.02</v>
      </c>
      <c r="G163" s="28">
        <f t="shared" si="11"/>
        <v>78.97096132600664</v>
      </c>
      <c r="H163" s="33">
        <f t="shared" si="12"/>
        <v>49707140.93999997</v>
      </c>
    </row>
    <row r="164" spans="1:8" ht="12.75">
      <c r="A164" s="17" t="s">
        <v>131</v>
      </c>
      <c r="B164" s="3" t="s">
        <v>191</v>
      </c>
      <c r="C164" s="35">
        <f aca="true" t="shared" si="13" ref="C164:D167">C206</f>
        <v>7394000</v>
      </c>
      <c r="D164" s="35">
        <f t="shared" si="13"/>
        <v>7456000</v>
      </c>
      <c r="E164" s="35">
        <f aca="true" t="shared" si="14" ref="E164:F170">E206</f>
        <v>5881036.16</v>
      </c>
      <c r="F164" s="35">
        <f t="shared" si="14"/>
        <v>5345740.11</v>
      </c>
      <c r="G164" s="27">
        <f t="shared" si="11"/>
        <v>78.87655793991416</v>
      </c>
      <c r="H164" s="33">
        <f t="shared" si="12"/>
        <v>1574963.8399999999</v>
      </c>
    </row>
    <row r="165" spans="1:8" ht="25.5">
      <c r="A165" s="17" t="s">
        <v>182</v>
      </c>
      <c r="B165" s="3" t="s">
        <v>192</v>
      </c>
      <c r="C165" s="35">
        <f>C207</f>
        <v>10000</v>
      </c>
      <c r="D165" s="35">
        <f t="shared" si="13"/>
        <v>10000</v>
      </c>
      <c r="E165" s="35">
        <f t="shared" si="14"/>
        <v>6715.5</v>
      </c>
      <c r="F165" s="35">
        <f t="shared" si="14"/>
        <v>575</v>
      </c>
      <c r="G165" s="27">
        <f t="shared" si="11"/>
        <v>67.155</v>
      </c>
      <c r="H165" s="30">
        <f t="shared" si="12"/>
        <v>3284.5</v>
      </c>
    </row>
    <row r="166" spans="1:8" ht="38.25">
      <c r="A166" s="17" t="s">
        <v>184</v>
      </c>
      <c r="B166" s="3" t="s">
        <v>193</v>
      </c>
      <c r="C166" s="35">
        <f t="shared" si="13"/>
        <v>1980000</v>
      </c>
      <c r="D166" s="35">
        <f t="shared" si="13"/>
        <v>1998700</v>
      </c>
      <c r="E166" s="35">
        <f t="shared" si="14"/>
        <v>1885386.31</v>
      </c>
      <c r="F166" s="35">
        <f t="shared" si="14"/>
        <v>1466597.67</v>
      </c>
      <c r="G166" s="27">
        <f t="shared" si="11"/>
        <v>94.33063040976634</v>
      </c>
      <c r="H166" s="30">
        <f t="shared" si="12"/>
        <v>113313.68999999994</v>
      </c>
    </row>
    <row r="167" spans="1:8" ht="12.75">
      <c r="A167" s="3" t="s">
        <v>113</v>
      </c>
      <c r="B167" s="3" t="s">
        <v>194</v>
      </c>
      <c r="C167" s="35">
        <f t="shared" si="13"/>
        <v>1597227</v>
      </c>
      <c r="D167" s="35">
        <f t="shared" si="13"/>
        <v>1601227</v>
      </c>
      <c r="E167" s="35">
        <f t="shared" si="14"/>
        <v>1183354.09</v>
      </c>
      <c r="F167" s="35">
        <f t="shared" si="14"/>
        <v>1237051.45</v>
      </c>
      <c r="G167" s="27">
        <f t="shared" si="11"/>
        <v>73.90295629539098</v>
      </c>
      <c r="H167" s="30">
        <f t="shared" si="12"/>
        <v>417872.9099999999</v>
      </c>
    </row>
    <row r="168" spans="1:8" ht="12.75">
      <c r="A168" s="5" t="s">
        <v>116</v>
      </c>
      <c r="B168" s="3" t="s">
        <v>353</v>
      </c>
      <c r="C168" s="35">
        <f aca="true" t="shared" si="15" ref="C168:D170">C210</f>
        <v>1000</v>
      </c>
      <c r="D168" s="35">
        <f t="shared" si="15"/>
        <v>1000</v>
      </c>
      <c r="E168" s="35">
        <f t="shared" si="14"/>
        <v>7.63</v>
      </c>
      <c r="F168" s="35">
        <f t="shared" si="14"/>
        <v>0</v>
      </c>
      <c r="G168" s="27"/>
      <c r="H168" s="30"/>
    </row>
    <row r="169" spans="1:8" ht="12.75">
      <c r="A169" s="3" t="s">
        <v>115</v>
      </c>
      <c r="B169" s="3" t="s">
        <v>195</v>
      </c>
      <c r="C169" s="35">
        <f>C211</f>
        <v>467473</v>
      </c>
      <c r="D169" s="35">
        <f t="shared" si="15"/>
        <v>468673</v>
      </c>
      <c r="E169" s="35">
        <f t="shared" si="14"/>
        <v>315981.57</v>
      </c>
      <c r="F169" s="35">
        <f t="shared" si="14"/>
        <v>384026.09</v>
      </c>
      <c r="G169" s="27">
        <f t="shared" si="11"/>
        <v>67.42047653694581</v>
      </c>
      <c r="H169" s="30">
        <f t="shared" si="12"/>
        <v>152691.43</v>
      </c>
    </row>
    <row r="170" spans="1:8" ht="25.5">
      <c r="A170" s="13" t="s">
        <v>118</v>
      </c>
      <c r="B170" s="3" t="s">
        <v>196</v>
      </c>
      <c r="C170" s="35">
        <f>C212</f>
        <v>561900</v>
      </c>
      <c r="D170" s="35">
        <f t="shared" si="15"/>
        <v>501900</v>
      </c>
      <c r="E170" s="35">
        <f t="shared" si="14"/>
        <v>398191.36</v>
      </c>
      <c r="F170" s="35">
        <f t="shared" si="14"/>
        <v>308055.44</v>
      </c>
      <c r="G170" s="27">
        <f t="shared" si="11"/>
        <v>79.33679218967922</v>
      </c>
      <c r="H170" s="30">
        <f t="shared" si="12"/>
        <v>103708.64000000001</v>
      </c>
    </row>
    <row r="171" spans="1:8" ht="25.5">
      <c r="A171" s="13" t="s">
        <v>120</v>
      </c>
      <c r="B171" s="3" t="s">
        <v>197</v>
      </c>
      <c r="C171" s="35">
        <f>C200+C213</f>
        <v>830930</v>
      </c>
      <c r="D171" s="35">
        <f>D200+D213</f>
        <v>1482572.17</v>
      </c>
      <c r="E171" s="35">
        <f>E200+E213</f>
        <v>1150582.17</v>
      </c>
      <c r="F171" s="35">
        <f>F200+F213</f>
        <v>1127247.3199999998</v>
      </c>
      <c r="G171" s="27">
        <f t="shared" si="11"/>
        <v>77.60716093841151</v>
      </c>
      <c r="H171" s="30">
        <f t="shared" si="12"/>
        <v>331990</v>
      </c>
    </row>
    <row r="172" spans="1:8" ht="12.75">
      <c r="A172" s="13" t="s">
        <v>401</v>
      </c>
      <c r="B172" s="3" t="s">
        <v>403</v>
      </c>
      <c r="C172" s="35"/>
      <c r="D172" s="35">
        <f aca="true" t="shared" si="16" ref="D172:F173">D214</f>
        <v>40000</v>
      </c>
      <c r="E172" s="35">
        <f t="shared" si="16"/>
        <v>16000</v>
      </c>
      <c r="F172" s="35">
        <f t="shared" si="16"/>
        <v>0</v>
      </c>
      <c r="G172" s="27">
        <f t="shared" si="11"/>
        <v>40</v>
      </c>
      <c r="H172" s="30">
        <f t="shared" si="12"/>
        <v>24000</v>
      </c>
    </row>
    <row r="173" spans="1:8" ht="12.75">
      <c r="A173" s="13" t="s">
        <v>354</v>
      </c>
      <c r="B173" s="3" t="s">
        <v>366</v>
      </c>
      <c r="C173" s="35">
        <f>C215</f>
        <v>350000</v>
      </c>
      <c r="D173" s="35">
        <f t="shared" si="16"/>
        <v>350000</v>
      </c>
      <c r="E173" s="35">
        <f t="shared" si="16"/>
        <v>350000</v>
      </c>
      <c r="F173" s="35">
        <f t="shared" si="16"/>
        <v>350000</v>
      </c>
      <c r="G173" s="27">
        <f t="shared" si="11"/>
        <v>100</v>
      </c>
      <c r="H173" s="30">
        <f t="shared" si="12"/>
        <v>0</v>
      </c>
    </row>
    <row r="174" spans="1:8" ht="38.25">
      <c r="A174" s="17" t="s">
        <v>172</v>
      </c>
      <c r="B174" s="3" t="s">
        <v>198</v>
      </c>
      <c r="C174" s="35">
        <f>C189</f>
        <v>0</v>
      </c>
      <c r="D174" s="35">
        <f>D189</f>
        <v>0</v>
      </c>
      <c r="E174" s="35">
        <f>E189</f>
        <v>0</v>
      </c>
      <c r="F174" s="35">
        <f>F189</f>
        <v>1315000</v>
      </c>
      <c r="G174" s="27" t="e">
        <f t="shared" si="11"/>
        <v>#DIV/0!</v>
      </c>
      <c r="H174" s="30">
        <f t="shared" si="12"/>
        <v>0</v>
      </c>
    </row>
    <row r="175" spans="1:8" ht="51">
      <c r="A175" s="17" t="s">
        <v>166</v>
      </c>
      <c r="B175" s="3" t="s">
        <v>199</v>
      </c>
      <c r="C175" s="35">
        <f>C184+C201+C190+C195</f>
        <v>109153605</v>
      </c>
      <c r="D175" s="35">
        <f>D184+D201+D190+D195</f>
        <v>113575609.09</v>
      </c>
      <c r="E175" s="35">
        <f>E184+E201+E190+E195</f>
        <v>94573359.96000001</v>
      </c>
      <c r="F175" s="35">
        <f>F184+F201+F190+F195</f>
        <v>82930775.3</v>
      </c>
      <c r="G175" s="27">
        <f t="shared" si="11"/>
        <v>83.26907574412199</v>
      </c>
      <c r="H175" s="30">
        <f t="shared" si="12"/>
        <v>19002249.129999995</v>
      </c>
    </row>
    <row r="176" spans="1:8" ht="12.75">
      <c r="A176" s="17" t="s">
        <v>168</v>
      </c>
      <c r="B176" s="3" t="s">
        <v>200</v>
      </c>
      <c r="C176" s="35">
        <f>C185+C202+C191+C196</f>
        <v>4518652</v>
      </c>
      <c r="D176" s="35">
        <f>D185+D191+D202+D196</f>
        <v>7635471.44</v>
      </c>
      <c r="E176" s="35">
        <f>E185+E191+E202+E196</f>
        <v>4043593.74</v>
      </c>
      <c r="F176" s="35">
        <f>F185+F191+F202+F196</f>
        <v>6931611.569999999</v>
      </c>
      <c r="G176" s="27">
        <f t="shared" si="11"/>
        <v>52.95801014743892</v>
      </c>
      <c r="H176" s="30">
        <f t="shared" si="12"/>
        <v>3591877.7</v>
      </c>
    </row>
    <row r="177" spans="1:8" ht="51">
      <c r="A177" s="17" t="s">
        <v>154</v>
      </c>
      <c r="B177" s="3" t="s">
        <v>201</v>
      </c>
      <c r="C177" s="35">
        <f>C186+C192+C197</f>
        <v>84258895</v>
      </c>
      <c r="D177" s="35">
        <f>D186+D192+D197+D203</f>
        <v>89765589.91000001</v>
      </c>
      <c r="E177" s="35">
        <f>E186+E192+E197+E203</f>
        <v>72623236.60000001</v>
      </c>
      <c r="F177" s="35">
        <f>F186+F192+F197</f>
        <v>63655796.84</v>
      </c>
      <c r="G177" s="27">
        <f t="shared" si="11"/>
        <v>80.90320207644474</v>
      </c>
      <c r="H177" s="30">
        <f t="shared" si="12"/>
        <v>17142353.310000002</v>
      </c>
    </row>
    <row r="178" spans="1:8" ht="12.75">
      <c r="A178" s="17" t="s">
        <v>156</v>
      </c>
      <c r="B178" s="3" t="s">
        <v>202</v>
      </c>
      <c r="C178" s="35">
        <f>C187+C193+C198+C204</f>
        <v>4816448</v>
      </c>
      <c r="D178" s="35">
        <f>D187+D193+D198+D204</f>
        <v>11212026.41</v>
      </c>
      <c r="E178" s="35">
        <f>E187+E193+E198+E204</f>
        <v>4138684.74</v>
      </c>
      <c r="F178" s="35">
        <f>F187+F193+F198+F204</f>
        <v>4547984.76</v>
      </c>
      <c r="G178" s="27">
        <f t="shared" si="11"/>
        <v>36.91290573761679</v>
      </c>
      <c r="H178" s="30">
        <f t="shared" si="12"/>
        <v>7073341.67</v>
      </c>
    </row>
    <row r="179" spans="1:8" ht="25.5">
      <c r="A179" s="13" t="s">
        <v>418</v>
      </c>
      <c r="B179" s="3" t="s">
        <v>428</v>
      </c>
      <c r="C179" s="35"/>
      <c r="D179" s="35">
        <f aca="true" t="shared" si="17" ref="D179:E181">D216</f>
        <v>3384</v>
      </c>
      <c r="E179" s="35">
        <f t="shared" si="17"/>
        <v>981</v>
      </c>
      <c r="F179" s="35"/>
      <c r="G179" s="27"/>
      <c r="H179" s="30"/>
    </row>
    <row r="180" spans="1:8" ht="12.75">
      <c r="A180" s="3" t="s">
        <v>124</v>
      </c>
      <c r="B180" s="3" t="s">
        <v>203</v>
      </c>
      <c r="C180" s="35">
        <f>C217</f>
        <v>41000</v>
      </c>
      <c r="D180" s="35">
        <f t="shared" si="17"/>
        <v>24097</v>
      </c>
      <c r="E180" s="35">
        <f t="shared" si="17"/>
        <v>2000</v>
      </c>
      <c r="F180" s="35">
        <f>F217</f>
        <v>13734.71</v>
      </c>
      <c r="G180" s="27">
        <f t="shared" si="11"/>
        <v>8.299788355396938</v>
      </c>
      <c r="H180" s="30">
        <f t="shared" si="12"/>
        <v>22097</v>
      </c>
    </row>
    <row r="181" spans="1:8" ht="12.75">
      <c r="A181" s="3" t="s">
        <v>331</v>
      </c>
      <c r="B181" s="3" t="s">
        <v>365</v>
      </c>
      <c r="C181" s="35">
        <f>C218</f>
        <v>38000</v>
      </c>
      <c r="D181" s="35">
        <f t="shared" si="17"/>
        <v>247564.83</v>
      </c>
      <c r="E181" s="35">
        <f t="shared" si="17"/>
        <v>97563.08</v>
      </c>
      <c r="F181" s="35">
        <f>F218</f>
        <v>21404.76</v>
      </c>
      <c r="G181" s="27"/>
      <c r="H181" s="30"/>
    </row>
    <row r="182" spans="1:8" ht="12.75">
      <c r="A182" s="23" t="s">
        <v>57</v>
      </c>
      <c r="B182" s="23" t="s">
        <v>58</v>
      </c>
      <c r="C182" s="31">
        <f>C185+C186+C184+C187</f>
        <v>30562800</v>
      </c>
      <c r="D182" s="31">
        <f>D185+D186+D184+D187</f>
        <v>34777010.01</v>
      </c>
      <c r="E182" s="31">
        <f>E185+E186+E184+E187</f>
        <v>28203404.650000002</v>
      </c>
      <c r="F182" s="31">
        <f>F185+F186+F184+F187+F183</f>
        <v>25159177.169999998</v>
      </c>
      <c r="G182" s="28">
        <f t="shared" si="11"/>
        <v>81.09784205683646</v>
      </c>
      <c r="H182" s="33">
        <f t="shared" si="12"/>
        <v>6573605.359999996</v>
      </c>
    </row>
    <row r="183" spans="1:8" ht="38.25">
      <c r="A183" s="17" t="s">
        <v>172</v>
      </c>
      <c r="B183" s="3" t="s">
        <v>347</v>
      </c>
      <c r="C183" s="31"/>
      <c r="D183" s="31"/>
      <c r="E183" s="31"/>
      <c r="F183" s="34">
        <v>0</v>
      </c>
      <c r="G183" s="28"/>
      <c r="H183" s="33"/>
    </row>
    <row r="184" spans="1:8" ht="51">
      <c r="A184" s="17" t="s">
        <v>166</v>
      </c>
      <c r="B184" s="3" t="s">
        <v>167</v>
      </c>
      <c r="C184" s="35">
        <v>14433440</v>
      </c>
      <c r="D184" s="35">
        <v>17343646</v>
      </c>
      <c r="E184" s="35">
        <v>13180493.71</v>
      </c>
      <c r="F184" s="35">
        <v>11214456.7</v>
      </c>
      <c r="G184" s="27">
        <f>E184/D184*100</f>
        <v>75.99609511171988</v>
      </c>
      <c r="H184" s="30">
        <f>D184-E184</f>
        <v>4163152.289999999</v>
      </c>
    </row>
    <row r="185" spans="1:8" ht="12.75">
      <c r="A185" s="17" t="s">
        <v>168</v>
      </c>
      <c r="B185" s="3" t="s">
        <v>169</v>
      </c>
      <c r="C185" s="3">
        <v>450000</v>
      </c>
      <c r="D185" s="34">
        <v>910630</v>
      </c>
      <c r="E185" s="34">
        <v>120991.74</v>
      </c>
      <c r="F185" s="34">
        <v>315262.8</v>
      </c>
      <c r="G185" s="27">
        <f t="shared" si="11"/>
        <v>13.286597190955712</v>
      </c>
      <c r="H185" s="30">
        <f t="shared" si="12"/>
        <v>789638.26</v>
      </c>
    </row>
    <row r="186" spans="1:8" ht="51">
      <c r="A186" s="17" t="s">
        <v>154</v>
      </c>
      <c r="B186" s="3" t="s">
        <v>170</v>
      </c>
      <c r="C186" s="34">
        <v>15079360</v>
      </c>
      <c r="D186" s="34">
        <v>15977767</v>
      </c>
      <c r="E186" s="34">
        <v>14779329.68</v>
      </c>
      <c r="F186" s="34">
        <v>12687761.59</v>
      </c>
      <c r="G186" s="27">
        <f t="shared" si="11"/>
        <v>92.49934411986357</v>
      </c>
      <c r="H186" s="30">
        <f t="shared" si="12"/>
        <v>1198437.3200000003</v>
      </c>
    </row>
    <row r="187" spans="1:8" ht="12.75">
      <c r="A187" s="17" t="s">
        <v>156</v>
      </c>
      <c r="B187" s="3" t="s">
        <v>171</v>
      </c>
      <c r="C187" s="34">
        <v>600000</v>
      </c>
      <c r="D187" s="34">
        <v>544967.01</v>
      </c>
      <c r="E187" s="34">
        <v>122589.52</v>
      </c>
      <c r="F187" s="34">
        <v>941696.08</v>
      </c>
      <c r="G187" s="27">
        <f>E187/D187*100</f>
        <v>22.49485156908856</v>
      </c>
      <c r="H187" s="30">
        <f>D187-E187</f>
        <v>422377.49</v>
      </c>
    </row>
    <row r="188" spans="1:8" ht="12.75">
      <c r="A188" s="23" t="s">
        <v>59</v>
      </c>
      <c r="B188" s="23" t="s">
        <v>60</v>
      </c>
      <c r="C188" s="31">
        <f>C190+C191+C192+C193+C189</f>
        <v>153123100</v>
      </c>
      <c r="D188" s="31">
        <f>D190+D191+D192+D193+D189</f>
        <v>169540177</v>
      </c>
      <c r="E188" s="31">
        <f>E190+E191+E192+E193+E189</f>
        <v>135675317.87</v>
      </c>
      <c r="F188" s="31">
        <f>F190+F191+F192+F193+F189</f>
        <v>124323813.03</v>
      </c>
      <c r="G188" s="28">
        <f t="shared" si="11"/>
        <v>80.02546668923202</v>
      </c>
      <c r="H188" s="33">
        <f t="shared" si="12"/>
        <v>33864859.129999995</v>
      </c>
    </row>
    <row r="189" spans="1:8" ht="38.25">
      <c r="A189" s="17" t="s">
        <v>172</v>
      </c>
      <c r="B189" s="3" t="s">
        <v>173</v>
      </c>
      <c r="C189" s="3">
        <v>0</v>
      </c>
      <c r="D189" s="35">
        <v>0</v>
      </c>
      <c r="E189" s="35">
        <v>0</v>
      </c>
      <c r="F189" s="35">
        <v>1315000</v>
      </c>
      <c r="G189" s="27" t="e">
        <f>E189/D189*100</f>
        <v>#DIV/0!</v>
      </c>
      <c r="H189" s="30">
        <f>D189-E189</f>
        <v>0</v>
      </c>
    </row>
    <row r="190" spans="1:8" ht="51">
      <c r="A190" s="17" t="s">
        <v>166</v>
      </c>
      <c r="B190" s="3" t="s">
        <v>174</v>
      </c>
      <c r="C190" s="3">
        <v>85223265</v>
      </c>
      <c r="D190" s="34">
        <v>90538513</v>
      </c>
      <c r="E190" s="34">
        <v>76759942.44</v>
      </c>
      <c r="F190" s="34">
        <v>66929641.26</v>
      </c>
      <c r="G190" s="27">
        <f t="shared" si="11"/>
        <v>84.78153649375709</v>
      </c>
      <c r="H190" s="30">
        <f t="shared" si="12"/>
        <v>13778570.560000002</v>
      </c>
    </row>
    <row r="191" spans="1:8" ht="12.75">
      <c r="A191" s="17" t="s">
        <v>168</v>
      </c>
      <c r="B191" s="3" t="s">
        <v>175</v>
      </c>
      <c r="C191" s="3">
        <v>3067052</v>
      </c>
      <c r="D191" s="34">
        <v>5562180</v>
      </c>
      <c r="E191" s="34">
        <v>3231133.3</v>
      </c>
      <c r="F191" s="34">
        <v>5565197.8</v>
      </c>
      <c r="G191" s="27">
        <f t="shared" si="11"/>
        <v>58.091131534757956</v>
      </c>
      <c r="H191" s="30">
        <f t="shared" si="12"/>
        <v>2331046.7</v>
      </c>
    </row>
    <row r="192" spans="1:8" ht="51">
      <c r="A192" s="17" t="s">
        <v>154</v>
      </c>
      <c r="B192" s="3" t="s">
        <v>176</v>
      </c>
      <c r="C192" s="3">
        <v>61535435</v>
      </c>
      <c r="D192" s="34">
        <v>64191429</v>
      </c>
      <c r="E192" s="34">
        <v>52691637.16</v>
      </c>
      <c r="F192" s="34">
        <v>47278820.72</v>
      </c>
      <c r="G192" s="27">
        <f t="shared" si="11"/>
        <v>82.08515993622761</v>
      </c>
      <c r="H192" s="30">
        <f t="shared" si="12"/>
        <v>11499791.840000004</v>
      </c>
    </row>
    <row r="193" spans="1:8" ht="12.75">
      <c r="A193" s="17" t="s">
        <v>156</v>
      </c>
      <c r="B193" s="3" t="s">
        <v>177</v>
      </c>
      <c r="C193" s="34">
        <v>3297348</v>
      </c>
      <c r="D193" s="34">
        <v>9248055</v>
      </c>
      <c r="E193" s="34">
        <v>2992604.97</v>
      </c>
      <c r="F193" s="34">
        <v>3235153.25</v>
      </c>
      <c r="G193" s="27">
        <f t="shared" si="11"/>
        <v>32.359290358891684</v>
      </c>
      <c r="H193" s="30">
        <f t="shared" si="12"/>
        <v>6255450.029999999</v>
      </c>
    </row>
    <row r="194" spans="1:8" ht="12.75">
      <c r="A194" s="14" t="s">
        <v>387</v>
      </c>
      <c r="B194" s="1" t="s">
        <v>388</v>
      </c>
      <c r="C194" s="33">
        <f>C195+C196+C197+C198</f>
        <v>18035700</v>
      </c>
      <c r="D194" s="33">
        <f>D195+D196+D197+D198</f>
        <v>17053944</v>
      </c>
      <c r="E194" s="33">
        <f>E195+E196+E197+E198</f>
        <v>10828608.169999998</v>
      </c>
      <c r="F194" s="33">
        <f>F195+F196+F197+F198</f>
        <v>9013104.889999999</v>
      </c>
      <c r="G194" s="27"/>
      <c r="H194" s="30"/>
    </row>
    <row r="195" spans="1:8" ht="51">
      <c r="A195" s="17" t="s">
        <v>166</v>
      </c>
      <c r="B195" s="3" t="s">
        <v>389</v>
      </c>
      <c r="C195" s="34">
        <v>8966900</v>
      </c>
      <c r="D195" s="34">
        <v>5402813.32</v>
      </c>
      <c r="E195" s="34">
        <v>4342287.04</v>
      </c>
      <c r="F195" s="34">
        <v>4286069.25</v>
      </c>
      <c r="G195" s="27"/>
      <c r="H195" s="30"/>
    </row>
    <row r="196" spans="1:8" ht="12.75">
      <c r="A196" s="17" t="s">
        <v>168</v>
      </c>
      <c r="B196" s="3" t="s">
        <v>390</v>
      </c>
      <c r="C196" s="34">
        <v>585600</v>
      </c>
      <c r="D196" s="34">
        <v>868544</v>
      </c>
      <c r="E196" s="34">
        <v>436117.1</v>
      </c>
      <c r="F196" s="34">
        <v>738285.68</v>
      </c>
      <c r="G196" s="27"/>
      <c r="H196" s="30"/>
    </row>
    <row r="197" spans="1:8" ht="51">
      <c r="A197" s="17" t="s">
        <v>154</v>
      </c>
      <c r="B197" s="3" t="s">
        <v>391</v>
      </c>
      <c r="C197" s="34">
        <v>7644100</v>
      </c>
      <c r="D197" s="34">
        <v>9529230.68</v>
      </c>
      <c r="E197" s="34">
        <v>5139269.76</v>
      </c>
      <c r="F197" s="34">
        <v>3689214.53</v>
      </c>
      <c r="G197" s="27"/>
      <c r="H197" s="30"/>
    </row>
    <row r="198" spans="1:8" ht="12.75">
      <c r="A198" s="17" t="s">
        <v>156</v>
      </c>
      <c r="B198" s="3" t="s">
        <v>392</v>
      </c>
      <c r="C198" s="34">
        <v>839100</v>
      </c>
      <c r="D198" s="34">
        <v>1253356</v>
      </c>
      <c r="E198" s="34">
        <v>910934.27</v>
      </c>
      <c r="F198" s="34">
        <v>299535.43</v>
      </c>
      <c r="G198" s="27"/>
      <c r="H198" s="30"/>
    </row>
    <row r="199" spans="1:8" ht="12.75">
      <c r="A199" s="23" t="s">
        <v>61</v>
      </c>
      <c r="B199" s="23" t="s">
        <v>62</v>
      </c>
      <c r="C199" s="31">
        <f>C200+C201+C202+C204</f>
        <v>1168830</v>
      </c>
      <c r="D199" s="31">
        <f>D200+D201+D202+D204+D203</f>
        <v>970602.84</v>
      </c>
      <c r="E199" s="31">
        <f>E200+E201+E202+E204+E203</f>
        <v>803830.1</v>
      </c>
      <c r="F199" s="31">
        <f>F200+F201+F202+F204</f>
        <v>1097800.76</v>
      </c>
      <c r="G199" s="28">
        <f t="shared" si="11"/>
        <v>82.81761260867523</v>
      </c>
      <c r="H199" s="33">
        <f t="shared" si="12"/>
        <v>166772.74</v>
      </c>
    </row>
    <row r="200" spans="1:8" ht="25.5">
      <c r="A200" s="13" t="s">
        <v>120</v>
      </c>
      <c r="B200" s="3" t="s">
        <v>178</v>
      </c>
      <c r="C200" s="3">
        <v>142830</v>
      </c>
      <c r="D200" s="34">
        <v>153037</v>
      </c>
      <c r="E200" s="34">
        <v>132285.75</v>
      </c>
      <c r="F200" s="34">
        <v>212727.38</v>
      </c>
      <c r="G200" s="27">
        <f t="shared" si="11"/>
        <v>86.44037062932493</v>
      </c>
      <c r="H200" s="30">
        <f t="shared" si="12"/>
        <v>20751.25</v>
      </c>
    </row>
    <row r="201" spans="1:8" ht="51">
      <c r="A201" s="17" t="s">
        <v>166</v>
      </c>
      <c r="B201" s="3" t="s">
        <v>179</v>
      </c>
      <c r="C201" s="3">
        <v>530000</v>
      </c>
      <c r="D201" s="34">
        <v>290636.77</v>
      </c>
      <c r="E201" s="34">
        <v>290636.77</v>
      </c>
      <c r="F201" s="34">
        <v>500608.09</v>
      </c>
      <c r="G201" s="27">
        <f t="shared" si="11"/>
        <v>100</v>
      </c>
      <c r="H201" s="30">
        <f t="shared" si="12"/>
        <v>0</v>
      </c>
    </row>
    <row r="202" spans="1:8" ht="12.75">
      <c r="A202" s="17" t="s">
        <v>168</v>
      </c>
      <c r="B202" s="3" t="s">
        <v>180</v>
      </c>
      <c r="C202" s="34">
        <v>416000</v>
      </c>
      <c r="D202" s="34">
        <v>294117.44</v>
      </c>
      <c r="E202" s="34">
        <v>255351.6</v>
      </c>
      <c r="F202" s="34">
        <v>312865.29</v>
      </c>
      <c r="G202" s="27">
        <f t="shared" si="11"/>
        <v>86.81960512100201</v>
      </c>
      <c r="H202" s="30">
        <f t="shared" si="12"/>
        <v>38765.84</v>
      </c>
    </row>
    <row r="203" spans="1:8" ht="51">
      <c r="A203" s="17" t="s">
        <v>154</v>
      </c>
      <c r="B203" s="3" t="s">
        <v>436</v>
      </c>
      <c r="C203" s="34"/>
      <c r="D203" s="34">
        <v>67163.23</v>
      </c>
      <c r="E203" s="34">
        <v>13000</v>
      </c>
      <c r="F203" s="34"/>
      <c r="G203" s="27"/>
      <c r="H203" s="30"/>
    </row>
    <row r="204" spans="1:8" ht="12.75">
      <c r="A204" s="17" t="s">
        <v>156</v>
      </c>
      <c r="B204" s="3" t="s">
        <v>330</v>
      </c>
      <c r="C204" s="34">
        <v>80000</v>
      </c>
      <c r="D204" s="34">
        <v>165648.4</v>
      </c>
      <c r="E204" s="34">
        <v>112555.98</v>
      </c>
      <c r="F204" s="34">
        <v>71600</v>
      </c>
      <c r="G204" s="27">
        <f>E204/D204*100</f>
        <v>67.94872754581391</v>
      </c>
      <c r="H204" s="30">
        <f>D204-E204</f>
        <v>53092.42</v>
      </c>
    </row>
    <row r="205" spans="1:8" ht="12.75">
      <c r="A205" s="23" t="s">
        <v>63</v>
      </c>
      <c r="B205" s="23" t="s">
        <v>64</v>
      </c>
      <c r="C205" s="31">
        <f>C206+C208+C213+C217+C209+C211+C212+C210+C215+C218+C207</f>
        <v>13128700</v>
      </c>
      <c r="D205" s="31">
        <f>D206+D208+D213+D217+D209+D211+D212+D210+D215+D218+D207+D214+D216</f>
        <v>14032081</v>
      </c>
      <c r="E205" s="31">
        <f>E206+E208+E213+E217+E209+E211+E212+E210+E215+E218+E207+E214+E216</f>
        <v>11155513.120000001</v>
      </c>
      <c r="F205" s="31">
        <f>F206+F208+F213+F217+F209+F211+F212+F210+F207+F215+F218</f>
        <v>10041705.17</v>
      </c>
      <c r="G205" s="28">
        <f t="shared" si="11"/>
        <v>79.50006217894553</v>
      </c>
      <c r="H205" s="33">
        <f t="shared" si="12"/>
        <v>2876567.879999999</v>
      </c>
    </row>
    <row r="206" spans="1:8" ht="12.75">
      <c r="A206" s="17" t="s">
        <v>131</v>
      </c>
      <c r="B206" s="3" t="s">
        <v>181</v>
      </c>
      <c r="C206" s="34">
        <v>7394000</v>
      </c>
      <c r="D206" s="34">
        <v>7456000</v>
      </c>
      <c r="E206" s="34">
        <v>5881036.16</v>
      </c>
      <c r="F206" s="34">
        <v>5345740.11</v>
      </c>
      <c r="G206" s="27">
        <f t="shared" si="11"/>
        <v>78.87655793991416</v>
      </c>
      <c r="H206" s="30">
        <f t="shared" si="12"/>
        <v>1574963.8399999999</v>
      </c>
    </row>
    <row r="207" spans="1:8" ht="25.5">
      <c r="A207" s="17" t="s">
        <v>182</v>
      </c>
      <c r="B207" s="3" t="s">
        <v>183</v>
      </c>
      <c r="C207" s="34">
        <v>10000</v>
      </c>
      <c r="D207" s="34">
        <v>10000</v>
      </c>
      <c r="E207" s="34">
        <v>6715.5</v>
      </c>
      <c r="F207" s="34">
        <v>575</v>
      </c>
      <c r="G207" s="27">
        <f>E207/D207*100</f>
        <v>67.155</v>
      </c>
      <c r="H207" s="30">
        <f>D207-E207</f>
        <v>3284.5</v>
      </c>
    </row>
    <row r="208" spans="1:8" ht="38.25">
      <c r="A208" s="17" t="s">
        <v>184</v>
      </c>
      <c r="B208" s="3" t="s">
        <v>185</v>
      </c>
      <c r="C208" s="34">
        <v>1980000</v>
      </c>
      <c r="D208" s="34">
        <v>1998700</v>
      </c>
      <c r="E208" s="34">
        <v>1885386.31</v>
      </c>
      <c r="F208" s="34">
        <v>1466597.67</v>
      </c>
      <c r="G208" s="27">
        <f t="shared" si="11"/>
        <v>94.33063040976634</v>
      </c>
      <c r="H208" s="30">
        <f t="shared" si="12"/>
        <v>113313.68999999994</v>
      </c>
    </row>
    <row r="209" spans="1:8" ht="12.75">
      <c r="A209" s="3" t="s">
        <v>113</v>
      </c>
      <c r="B209" s="3" t="s">
        <v>186</v>
      </c>
      <c r="C209" s="34">
        <v>1597227</v>
      </c>
      <c r="D209" s="34">
        <v>1601227</v>
      </c>
      <c r="E209" s="34">
        <v>1183354.09</v>
      </c>
      <c r="F209" s="34">
        <v>1237051.45</v>
      </c>
      <c r="G209" s="27">
        <f t="shared" si="11"/>
        <v>73.90295629539098</v>
      </c>
      <c r="H209" s="30">
        <f t="shared" si="12"/>
        <v>417872.9099999999</v>
      </c>
    </row>
    <row r="210" spans="1:8" ht="12.75">
      <c r="A210" s="5" t="s">
        <v>116</v>
      </c>
      <c r="B210" s="3" t="s">
        <v>352</v>
      </c>
      <c r="C210" s="34">
        <v>1000</v>
      </c>
      <c r="D210" s="34">
        <v>1000</v>
      </c>
      <c r="E210" s="34">
        <v>7.63</v>
      </c>
      <c r="F210" s="34">
        <v>0</v>
      </c>
      <c r="G210" s="27">
        <f t="shared" si="11"/>
        <v>0.763</v>
      </c>
      <c r="H210" s="30">
        <f t="shared" si="12"/>
        <v>992.37</v>
      </c>
    </row>
    <row r="211" spans="1:8" ht="12.75">
      <c r="A211" s="3" t="s">
        <v>115</v>
      </c>
      <c r="B211" s="3" t="s">
        <v>187</v>
      </c>
      <c r="C211" s="34">
        <v>467473</v>
      </c>
      <c r="D211" s="34">
        <v>468673</v>
      </c>
      <c r="E211" s="34">
        <v>315981.57</v>
      </c>
      <c r="F211" s="34">
        <v>384026.09</v>
      </c>
      <c r="G211" s="27">
        <f t="shared" si="11"/>
        <v>67.42047653694581</v>
      </c>
      <c r="H211" s="30">
        <f t="shared" si="12"/>
        <v>152691.43</v>
      </c>
    </row>
    <row r="212" spans="1:8" ht="25.5">
      <c r="A212" s="13" t="s">
        <v>118</v>
      </c>
      <c r="B212" s="3" t="s">
        <v>188</v>
      </c>
      <c r="C212" s="34">
        <v>561900</v>
      </c>
      <c r="D212" s="34">
        <v>501900</v>
      </c>
      <c r="E212" s="34">
        <v>398191.36</v>
      </c>
      <c r="F212" s="34">
        <v>308055.44</v>
      </c>
      <c r="G212" s="27">
        <f t="shared" si="11"/>
        <v>79.33679218967922</v>
      </c>
      <c r="H212" s="30">
        <f t="shared" si="12"/>
        <v>103708.64000000001</v>
      </c>
    </row>
    <row r="213" spans="1:8" ht="25.5">
      <c r="A213" s="13" t="s">
        <v>120</v>
      </c>
      <c r="B213" s="3" t="s">
        <v>189</v>
      </c>
      <c r="C213" s="34">
        <v>688100</v>
      </c>
      <c r="D213" s="34">
        <v>1329535.17</v>
      </c>
      <c r="E213" s="34">
        <v>1018296.42</v>
      </c>
      <c r="F213" s="34">
        <v>914519.94</v>
      </c>
      <c r="G213" s="27">
        <f t="shared" si="11"/>
        <v>76.59040866139706</v>
      </c>
      <c r="H213" s="30">
        <f t="shared" si="12"/>
        <v>311238.7499999999</v>
      </c>
    </row>
    <row r="214" spans="1:8" ht="12.75">
      <c r="A214" s="13" t="s">
        <v>401</v>
      </c>
      <c r="B214" s="3" t="s">
        <v>402</v>
      </c>
      <c r="C214" s="34">
        <v>0</v>
      </c>
      <c r="D214" s="34">
        <v>40000</v>
      </c>
      <c r="E214" s="34">
        <v>16000</v>
      </c>
      <c r="F214" s="34"/>
      <c r="G214" s="27">
        <f t="shared" si="11"/>
        <v>40</v>
      </c>
      <c r="H214" s="30">
        <f t="shared" si="12"/>
        <v>24000</v>
      </c>
    </row>
    <row r="215" spans="1:8" ht="12.75">
      <c r="A215" s="13" t="s">
        <v>354</v>
      </c>
      <c r="B215" s="3" t="s">
        <v>364</v>
      </c>
      <c r="C215" s="34">
        <v>350000</v>
      </c>
      <c r="D215" s="34">
        <v>350000</v>
      </c>
      <c r="E215" s="34">
        <v>350000</v>
      </c>
      <c r="F215" s="34">
        <v>350000</v>
      </c>
      <c r="G215" s="27"/>
      <c r="H215" s="30"/>
    </row>
    <row r="216" spans="1:8" ht="25.5">
      <c r="A216" s="13" t="s">
        <v>418</v>
      </c>
      <c r="B216" s="3" t="s">
        <v>427</v>
      </c>
      <c r="C216" s="34"/>
      <c r="D216" s="34">
        <v>3384</v>
      </c>
      <c r="E216" s="34">
        <v>981</v>
      </c>
      <c r="F216" s="34"/>
      <c r="G216" s="27"/>
      <c r="H216" s="30"/>
    </row>
    <row r="217" spans="1:8" ht="12.75">
      <c r="A217" s="3" t="s">
        <v>124</v>
      </c>
      <c r="B217" s="3" t="s">
        <v>190</v>
      </c>
      <c r="C217" s="34">
        <v>41000</v>
      </c>
      <c r="D217" s="34">
        <v>24097</v>
      </c>
      <c r="E217" s="34">
        <v>2000</v>
      </c>
      <c r="F217" s="34">
        <v>13734.71</v>
      </c>
      <c r="G217" s="27">
        <f t="shared" si="11"/>
        <v>8.299788355396938</v>
      </c>
      <c r="H217" s="30">
        <f t="shared" si="12"/>
        <v>22097</v>
      </c>
    </row>
    <row r="218" spans="1:8" ht="12.75">
      <c r="A218" s="3" t="s">
        <v>331</v>
      </c>
      <c r="B218" s="3" t="s">
        <v>363</v>
      </c>
      <c r="C218" s="34">
        <v>38000</v>
      </c>
      <c r="D218" s="34">
        <v>247564.83</v>
      </c>
      <c r="E218" s="34">
        <v>97563.08</v>
      </c>
      <c r="F218" s="34">
        <v>21404.76</v>
      </c>
      <c r="G218" s="27"/>
      <c r="H218" s="30"/>
    </row>
    <row r="219" spans="1:8" ht="12.75">
      <c r="A219" s="1" t="s">
        <v>65</v>
      </c>
      <c r="B219" s="1" t="s">
        <v>66</v>
      </c>
      <c r="C219" s="33">
        <f>C220+C224+C225+C226+C230+C221+C222+C223+C227+C229+C231+C232+C233+C234+C228</f>
        <v>46869100</v>
      </c>
      <c r="D219" s="33">
        <f>D220+D224+D225+D226+D230+D221+D222+D223+D227+D229+D231+D232+D233+D234+D228</f>
        <v>52233326</v>
      </c>
      <c r="E219" s="33">
        <f>E220+E224+E225+E226+E230+E221+E222+E223+E227+E229+E231+E232+E233+E234+E228</f>
        <v>40288478.940000005</v>
      </c>
      <c r="F219" s="33">
        <f>F220+F224+F225+F226+F230+F221+F222+F223+F227+F229+F231+F232+F233+F234+F228</f>
        <v>29190856.25</v>
      </c>
      <c r="G219" s="28">
        <f t="shared" si="11"/>
        <v>77.13175098212204</v>
      </c>
      <c r="H219" s="33">
        <f t="shared" si="12"/>
        <v>11944847.059999995</v>
      </c>
    </row>
    <row r="220" spans="1:8" ht="12.75">
      <c r="A220" s="17" t="s">
        <v>131</v>
      </c>
      <c r="B220" s="3" t="s">
        <v>220</v>
      </c>
      <c r="C220" s="35">
        <f>C246</f>
        <v>5742100</v>
      </c>
      <c r="D220" s="35">
        <f>D246</f>
        <v>6365155</v>
      </c>
      <c r="E220" s="35">
        <f>E246</f>
        <v>5720195.52</v>
      </c>
      <c r="F220" s="35">
        <f>F246</f>
        <v>4103222.8</v>
      </c>
      <c r="G220" s="27">
        <f t="shared" si="11"/>
        <v>89.8673405439459</v>
      </c>
      <c r="H220" s="30">
        <f t="shared" si="12"/>
        <v>644959.4800000004</v>
      </c>
    </row>
    <row r="221" spans="1:8" ht="25.5">
      <c r="A221" s="17" t="s">
        <v>182</v>
      </c>
      <c r="B221" s="3" t="s">
        <v>221</v>
      </c>
      <c r="C221" s="35">
        <f aca="true" t="shared" si="18" ref="C221:D226">C247</f>
        <v>3000</v>
      </c>
      <c r="D221" s="35">
        <f t="shared" si="18"/>
        <v>3000</v>
      </c>
      <c r="E221" s="35">
        <f>E247</f>
        <v>345</v>
      </c>
      <c r="F221" s="35">
        <f>F247</f>
        <v>502.17</v>
      </c>
      <c r="G221" s="27">
        <f t="shared" si="11"/>
        <v>11.5</v>
      </c>
      <c r="H221" s="30">
        <f t="shared" si="12"/>
        <v>2655</v>
      </c>
    </row>
    <row r="222" spans="1:8" ht="38.25">
      <c r="A222" s="17" t="s">
        <v>184</v>
      </c>
      <c r="B222" s="3" t="s">
        <v>222</v>
      </c>
      <c r="C222" s="35">
        <f t="shared" si="18"/>
        <v>1922000</v>
      </c>
      <c r="D222" s="35">
        <f t="shared" si="18"/>
        <v>1999230</v>
      </c>
      <c r="E222" s="35">
        <f aca="true" t="shared" si="19" ref="E222:F227">E248</f>
        <v>1633129.93</v>
      </c>
      <c r="F222" s="35">
        <f t="shared" si="19"/>
        <v>1117781</v>
      </c>
      <c r="G222" s="27">
        <f t="shared" si="11"/>
        <v>81.68794635934835</v>
      </c>
      <c r="H222" s="30">
        <f t="shared" si="12"/>
        <v>366100.07000000007</v>
      </c>
    </row>
    <row r="223" spans="1:8" ht="12.75">
      <c r="A223" s="3" t="s">
        <v>113</v>
      </c>
      <c r="B223" s="3" t="s">
        <v>223</v>
      </c>
      <c r="C223" s="35">
        <f t="shared" si="18"/>
        <v>746000</v>
      </c>
      <c r="D223" s="35">
        <f t="shared" si="18"/>
        <v>746000</v>
      </c>
      <c r="E223" s="35">
        <f t="shared" si="19"/>
        <v>597472.63</v>
      </c>
      <c r="F223" s="35">
        <f t="shared" si="19"/>
        <v>571013.66</v>
      </c>
      <c r="G223" s="27">
        <f t="shared" si="11"/>
        <v>80.09016487935658</v>
      </c>
      <c r="H223" s="30">
        <f t="shared" si="12"/>
        <v>148527.37</v>
      </c>
    </row>
    <row r="224" spans="1:8" ht="38.25">
      <c r="A224" s="17" t="s">
        <v>216</v>
      </c>
      <c r="B224" s="3" t="s">
        <v>224</v>
      </c>
      <c r="C224" s="35">
        <f t="shared" si="18"/>
        <v>0</v>
      </c>
      <c r="D224" s="35">
        <f t="shared" si="18"/>
        <v>50000</v>
      </c>
      <c r="E224" s="35">
        <f t="shared" si="19"/>
        <v>0</v>
      </c>
      <c r="F224" s="35">
        <f t="shared" si="19"/>
        <v>0</v>
      </c>
      <c r="G224" s="27">
        <f t="shared" si="11"/>
        <v>0</v>
      </c>
      <c r="H224" s="30">
        <f t="shared" si="12"/>
        <v>50000</v>
      </c>
    </row>
    <row r="225" spans="1:8" ht="12.75">
      <c r="A225" s="3" t="s">
        <v>115</v>
      </c>
      <c r="B225" s="3" t="s">
        <v>225</v>
      </c>
      <c r="C225" s="35">
        <f t="shared" si="18"/>
        <v>225100</v>
      </c>
      <c r="D225" s="35">
        <f t="shared" si="18"/>
        <v>222600</v>
      </c>
      <c r="E225" s="35">
        <f t="shared" si="19"/>
        <v>160500.9</v>
      </c>
      <c r="F225" s="35">
        <f t="shared" si="19"/>
        <v>132449.6</v>
      </c>
      <c r="G225" s="27">
        <f t="shared" si="11"/>
        <v>72.10283018867925</v>
      </c>
      <c r="H225" s="30">
        <f t="shared" si="12"/>
        <v>62099.100000000006</v>
      </c>
    </row>
    <row r="226" spans="1:8" ht="25.5">
      <c r="A226" s="13" t="s">
        <v>118</v>
      </c>
      <c r="B226" s="3" t="s">
        <v>226</v>
      </c>
      <c r="C226" s="35">
        <f t="shared" si="18"/>
        <v>488327.07</v>
      </c>
      <c r="D226" s="35">
        <f t="shared" si="18"/>
        <v>488327.07</v>
      </c>
      <c r="E226" s="35">
        <f t="shared" si="19"/>
        <v>353970.77</v>
      </c>
      <c r="F226" s="35">
        <f t="shared" si="19"/>
        <v>274018.11</v>
      </c>
      <c r="G226" s="27">
        <f t="shared" si="11"/>
        <v>72.48641161752512</v>
      </c>
      <c r="H226" s="30">
        <f t="shared" si="12"/>
        <v>134356.3</v>
      </c>
    </row>
    <row r="227" spans="1:8" ht="25.5">
      <c r="A227" s="13" t="s">
        <v>120</v>
      </c>
      <c r="B227" s="3" t="s">
        <v>227</v>
      </c>
      <c r="C227" s="35">
        <f>C253+C236</f>
        <v>517672.93</v>
      </c>
      <c r="D227" s="35">
        <f>D253+D236</f>
        <v>1367672.93</v>
      </c>
      <c r="E227" s="35">
        <f t="shared" si="19"/>
        <v>844371.79</v>
      </c>
      <c r="F227" s="35">
        <f t="shared" si="19"/>
        <v>897331.92</v>
      </c>
      <c r="G227" s="27">
        <f t="shared" si="11"/>
        <v>61.73784473455945</v>
      </c>
      <c r="H227" s="30">
        <f t="shared" si="12"/>
        <v>523301.1399999999</v>
      </c>
    </row>
    <row r="228" spans="1:8" ht="12.75">
      <c r="A228" s="13" t="s">
        <v>354</v>
      </c>
      <c r="B228" s="3" t="s">
        <v>356</v>
      </c>
      <c r="C228" s="35">
        <f>C237</f>
        <v>0</v>
      </c>
      <c r="D228" s="35">
        <f>D237</f>
        <v>0</v>
      </c>
      <c r="E228" s="35">
        <f>E237</f>
        <v>0</v>
      </c>
      <c r="F228" s="35">
        <f>F237</f>
        <v>0</v>
      </c>
      <c r="G228" s="27"/>
      <c r="H228" s="30"/>
    </row>
    <row r="229" spans="1:8" ht="51">
      <c r="A229" s="17" t="s">
        <v>166</v>
      </c>
      <c r="B229" s="3" t="s">
        <v>228</v>
      </c>
      <c r="C229" s="35">
        <f>C238+C243</f>
        <v>9040042</v>
      </c>
      <c r="D229" s="35">
        <f aca="true" t="shared" si="20" ref="D229:F230">D238+D243</f>
        <v>9100701</v>
      </c>
      <c r="E229" s="35">
        <f t="shared" si="20"/>
        <v>6047808.44</v>
      </c>
      <c r="F229" s="35">
        <f t="shared" si="20"/>
        <v>5380416.77</v>
      </c>
      <c r="G229" s="27">
        <f t="shared" si="11"/>
        <v>66.45431423359585</v>
      </c>
      <c r="H229" s="30">
        <f t="shared" si="12"/>
        <v>3052892.5599999996</v>
      </c>
    </row>
    <row r="230" spans="1:8" ht="12.75">
      <c r="A230" s="17" t="s">
        <v>168</v>
      </c>
      <c r="B230" s="3" t="s">
        <v>229</v>
      </c>
      <c r="C230" s="35">
        <f>C239+C244</f>
        <v>2059874</v>
      </c>
      <c r="D230" s="35">
        <f t="shared" si="20"/>
        <v>2202756</v>
      </c>
      <c r="E230" s="35">
        <f t="shared" si="20"/>
        <v>1733439.72</v>
      </c>
      <c r="F230" s="35">
        <f t="shared" si="20"/>
        <v>679200</v>
      </c>
      <c r="G230" s="27">
        <f t="shared" si="11"/>
        <v>78.69413225976912</v>
      </c>
      <c r="H230" s="30">
        <f t="shared" si="12"/>
        <v>469316.28</v>
      </c>
    </row>
    <row r="231" spans="1:8" ht="51">
      <c r="A231" s="17" t="s">
        <v>154</v>
      </c>
      <c r="B231" s="3" t="s">
        <v>230</v>
      </c>
      <c r="C231" s="35">
        <f>C240</f>
        <v>21828258</v>
      </c>
      <c r="D231" s="35">
        <f aca="true" t="shared" si="21" ref="D231:F232">D240</f>
        <v>20550013</v>
      </c>
      <c r="E231" s="35">
        <f t="shared" si="21"/>
        <v>15704554.84</v>
      </c>
      <c r="F231" s="35">
        <f t="shared" si="21"/>
        <v>14488736.49</v>
      </c>
      <c r="G231" s="27">
        <f t="shared" si="11"/>
        <v>76.42114309124767</v>
      </c>
      <c r="H231" s="30">
        <f t="shared" si="12"/>
        <v>4845458.16</v>
      </c>
    </row>
    <row r="232" spans="1:8" ht="12.75">
      <c r="A232" s="17" t="s">
        <v>156</v>
      </c>
      <c r="B232" s="3" t="s">
        <v>231</v>
      </c>
      <c r="C232" s="35">
        <f>C241</f>
        <v>4269726</v>
      </c>
      <c r="D232" s="35">
        <f t="shared" si="21"/>
        <v>9065406</v>
      </c>
      <c r="E232" s="35">
        <f t="shared" si="21"/>
        <v>7438050.2</v>
      </c>
      <c r="F232" s="35">
        <f t="shared" si="21"/>
        <v>1533413.59</v>
      </c>
      <c r="G232" s="27">
        <f t="shared" si="11"/>
        <v>82.04872677517146</v>
      </c>
      <c r="H232" s="30">
        <f t="shared" si="12"/>
        <v>1627355.7999999998</v>
      </c>
    </row>
    <row r="233" spans="1:8" ht="12.75">
      <c r="A233" s="3" t="s">
        <v>124</v>
      </c>
      <c r="B233" s="3" t="s">
        <v>232</v>
      </c>
      <c r="C233" s="35">
        <f aca="true" t="shared" si="22" ref="C233:F234">C254</f>
        <v>0</v>
      </c>
      <c r="D233" s="35">
        <f t="shared" si="22"/>
        <v>4377</v>
      </c>
      <c r="E233" s="35">
        <f>E254</f>
        <v>1659</v>
      </c>
      <c r="F233" s="35">
        <f t="shared" si="22"/>
        <v>0</v>
      </c>
      <c r="G233" s="27">
        <f t="shared" si="11"/>
        <v>37.902673063742284</v>
      </c>
      <c r="H233" s="30">
        <f t="shared" si="12"/>
        <v>2718</v>
      </c>
    </row>
    <row r="234" spans="1:8" ht="12.75">
      <c r="A234" s="3" t="s">
        <v>331</v>
      </c>
      <c r="B234" s="3" t="s">
        <v>333</v>
      </c>
      <c r="C234" s="34">
        <f t="shared" si="22"/>
        <v>27000</v>
      </c>
      <c r="D234" s="34">
        <f t="shared" si="22"/>
        <v>68088</v>
      </c>
      <c r="E234" s="34">
        <f>E255</f>
        <v>52980.2</v>
      </c>
      <c r="F234" s="36">
        <f t="shared" si="22"/>
        <v>12770.14</v>
      </c>
      <c r="G234" s="27">
        <f t="shared" si="11"/>
        <v>77.8113617671249</v>
      </c>
      <c r="H234" s="30">
        <f t="shared" si="12"/>
        <v>15107.800000000003</v>
      </c>
    </row>
    <row r="235" spans="1:8" ht="12.75">
      <c r="A235" s="23" t="s">
        <v>67</v>
      </c>
      <c r="B235" s="23" t="s">
        <v>68</v>
      </c>
      <c r="C235" s="31">
        <f>C238+C239+C240+C241+C236+C237</f>
        <v>36062900</v>
      </c>
      <c r="D235" s="31">
        <f>D238+D239+D240+D241+D236+D237</f>
        <v>39783876</v>
      </c>
      <c r="E235" s="31">
        <f>E238+E239+E240+E241+E236+E237</f>
        <v>30098111.55</v>
      </c>
      <c r="F235" s="31">
        <f>F237+F238+F239+F240+F241</f>
        <v>21266952.16</v>
      </c>
      <c r="G235" s="28">
        <f t="shared" si="11"/>
        <v>75.65404524687338</v>
      </c>
      <c r="H235" s="33">
        <f t="shared" si="12"/>
        <v>9685764.45</v>
      </c>
    </row>
    <row r="236" spans="1:8" ht="25.5">
      <c r="A236" s="13" t="s">
        <v>120</v>
      </c>
      <c r="B236" s="3" t="s">
        <v>328</v>
      </c>
      <c r="C236" s="31"/>
      <c r="D236" s="35"/>
      <c r="E236" s="35"/>
      <c r="F236" s="31"/>
      <c r="G236" s="28"/>
      <c r="H236" s="33"/>
    </row>
    <row r="237" spans="1:8" ht="12.75">
      <c r="A237" s="13" t="s">
        <v>354</v>
      </c>
      <c r="B237" s="3" t="s">
        <v>355</v>
      </c>
      <c r="C237" s="35">
        <v>0</v>
      </c>
      <c r="D237" s="35">
        <v>0</v>
      </c>
      <c r="E237" s="35">
        <v>0</v>
      </c>
      <c r="F237" s="35">
        <v>0</v>
      </c>
      <c r="G237" s="28"/>
      <c r="H237" s="33"/>
    </row>
    <row r="238" spans="1:8" ht="51">
      <c r="A238" s="17" t="s">
        <v>166</v>
      </c>
      <c r="B238" s="3" t="s">
        <v>204</v>
      </c>
      <c r="C238" s="3">
        <v>7940042</v>
      </c>
      <c r="D238" s="34">
        <v>8000701</v>
      </c>
      <c r="E238" s="34">
        <v>5257066.79</v>
      </c>
      <c r="F238" s="34">
        <v>4627202.08</v>
      </c>
      <c r="G238" s="27">
        <f>E238/D238*100</f>
        <v>65.70757724854359</v>
      </c>
      <c r="H238" s="30">
        <f>D238-E238</f>
        <v>2743634.21</v>
      </c>
    </row>
    <row r="239" spans="1:8" ht="12.75">
      <c r="A239" s="17" t="s">
        <v>168</v>
      </c>
      <c r="B239" s="3" t="s">
        <v>205</v>
      </c>
      <c r="C239" s="34">
        <v>2024874</v>
      </c>
      <c r="D239" s="11">
        <v>2167756</v>
      </c>
      <c r="E239" s="11">
        <v>1698439.72</v>
      </c>
      <c r="F239" s="11">
        <v>617600</v>
      </c>
      <c r="G239" s="27">
        <f t="shared" si="11"/>
        <v>78.35013350211003</v>
      </c>
      <c r="H239" s="30">
        <f t="shared" si="12"/>
        <v>469316.28</v>
      </c>
    </row>
    <row r="240" spans="1:8" ht="51">
      <c r="A240" s="17" t="s">
        <v>154</v>
      </c>
      <c r="B240" s="3" t="s">
        <v>206</v>
      </c>
      <c r="C240" s="34">
        <v>21828258</v>
      </c>
      <c r="D240" s="11">
        <v>20550013</v>
      </c>
      <c r="E240" s="3">
        <v>15704554.84</v>
      </c>
      <c r="F240" s="3">
        <v>14488736.49</v>
      </c>
      <c r="G240" s="27">
        <f t="shared" si="11"/>
        <v>76.42114309124767</v>
      </c>
      <c r="H240" s="30">
        <f t="shared" si="12"/>
        <v>4845458.16</v>
      </c>
    </row>
    <row r="241" spans="1:8" ht="12.75">
      <c r="A241" s="17" t="s">
        <v>156</v>
      </c>
      <c r="B241" s="3" t="s">
        <v>207</v>
      </c>
      <c r="C241" s="3">
        <v>4269726</v>
      </c>
      <c r="D241" s="11">
        <v>9065406</v>
      </c>
      <c r="E241" s="11">
        <v>7438050.2</v>
      </c>
      <c r="F241" s="11">
        <v>1533413.59</v>
      </c>
      <c r="G241" s="27">
        <f t="shared" si="11"/>
        <v>82.04872677517146</v>
      </c>
      <c r="H241" s="30">
        <f t="shared" si="12"/>
        <v>1627355.7999999998</v>
      </c>
    </row>
    <row r="242" spans="1:8" ht="12.75">
      <c r="A242" s="23" t="s">
        <v>69</v>
      </c>
      <c r="B242" s="23" t="s">
        <v>70</v>
      </c>
      <c r="C242" s="31">
        <f>C243+C244</f>
        <v>1135000</v>
      </c>
      <c r="D242" s="31">
        <f>D243+D244</f>
        <v>1135000</v>
      </c>
      <c r="E242" s="31">
        <f>E243+E244</f>
        <v>825741.65</v>
      </c>
      <c r="F242" s="31">
        <f>F243+F244</f>
        <v>814814.69</v>
      </c>
      <c r="G242" s="28">
        <f t="shared" si="11"/>
        <v>72.75256828193832</v>
      </c>
      <c r="H242" s="33">
        <f t="shared" si="12"/>
        <v>309258.35</v>
      </c>
    </row>
    <row r="243" spans="1:8" ht="51">
      <c r="A243" s="17" t="s">
        <v>166</v>
      </c>
      <c r="B243" s="3" t="s">
        <v>208</v>
      </c>
      <c r="C243" s="34">
        <v>1100000</v>
      </c>
      <c r="D243" s="34">
        <v>1100000</v>
      </c>
      <c r="E243" s="34">
        <v>790741.65</v>
      </c>
      <c r="F243" s="34">
        <v>753214.69</v>
      </c>
      <c r="G243" s="27">
        <f t="shared" si="11"/>
        <v>71.88560454545456</v>
      </c>
      <c r="H243" s="30">
        <f t="shared" si="12"/>
        <v>309258.35</v>
      </c>
    </row>
    <row r="244" spans="1:8" ht="12.75">
      <c r="A244" s="17" t="s">
        <v>168</v>
      </c>
      <c r="B244" s="3" t="s">
        <v>209</v>
      </c>
      <c r="C244" s="34">
        <v>35000</v>
      </c>
      <c r="D244" s="34">
        <v>35000</v>
      </c>
      <c r="E244" s="34">
        <v>35000</v>
      </c>
      <c r="F244" s="34">
        <v>61600</v>
      </c>
      <c r="G244" s="27">
        <f aca="true" t="shared" si="23" ref="G244:G308">E244/D244*100</f>
        <v>100</v>
      </c>
      <c r="H244" s="30">
        <f aca="true" t="shared" si="24" ref="H244:H308">D244-E244</f>
        <v>0</v>
      </c>
    </row>
    <row r="245" spans="1:8" ht="25.5">
      <c r="A245" s="24" t="s">
        <v>71</v>
      </c>
      <c r="B245" s="23" t="s">
        <v>72</v>
      </c>
      <c r="C245" s="31">
        <f>C246+C251+C247+C248+C249+C250+C252+C253+C254+C255</f>
        <v>9671200</v>
      </c>
      <c r="D245" s="31">
        <f>D246+D251+D247+D248+D249+D250+D252+D253+D254+D255</f>
        <v>11314450</v>
      </c>
      <c r="E245" s="31">
        <f>E246+E251+E247+E248+E249+E250+E252+E253+E254+E255</f>
        <v>9364625.739999998</v>
      </c>
      <c r="F245" s="31">
        <f>F246+F251+F247+F248+F249+F250+F252+F253+F254+F255</f>
        <v>7109089.399999999</v>
      </c>
      <c r="G245" s="28">
        <f t="shared" si="23"/>
        <v>82.76695500002208</v>
      </c>
      <c r="H245" s="33">
        <f t="shared" si="24"/>
        <v>1949824.2600000016</v>
      </c>
    </row>
    <row r="246" spans="1:8" ht="12.75">
      <c r="A246" s="17" t="s">
        <v>131</v>
      </c>
      <c r="B246" s="3" t="s">
        <v>210</v>
      </c>
      <c r="C246" s="34">
        <v>5742100</v>
      </c>
      <c r="D246" s="34">
        <v>6365155</v>
      </c>
      <c r="E246" s="34">
        <v>5720195.52</v>
      </c>
      <c r="F246" s="34">
        <v>4103222.8</v>
      </c>
      <c r="G246" s="27">
        <f t="shared" si="23"/>
        <v>89.8673405439459</v>
      </c>
      <c r="H246" s="30">
        <f t="shared" si="24"/>
        <v>644959.4800000004</v>
      </c>
    </row>
    <row r="247" spans="1:8" ht="25.5">
      <c r="A247" s="17" t="s">
        <v>182</v>
      </c>
      <c r="B247" s="3" t="s">
        <v>211</v>
      </c>
      <c r="C247" s="34">
        <v>3000</v>
      </c>
      <c r="D247" s="34">
        <v>3000</v>
      </c>
      <c r="E247" s="34">
        <v>345</v>
      </c>
      <c r="F247" s="34">
        <v>502.17</v>
      </c>
      <c r="G247" s="27">
        <f t="shared" si="23"/>
        <v>11.5</v>
      </c>
      <c r="H247" s="30">
        <f t="shared" si="24"/>
        <v>2655</v>
      </c>
    </row>
    <row r="248" spans="1:8" ht="38.25">
      <c r="A248" s="17" t="s">
        <v>184</v>
      </c>
      <c r="B248" s="3" t="s">
        <v>212</v>
      </c>
      <c r="C248" s="34">
        <v>1922000</v>
      </c>
      <c r="D248" s="34">
        <v>1999230</v>
      </c>
      <c r="E248" s="34">
        <v>1633129.93</v>
      </c>
      <c r="F248" s="34">
        <v>1117781</v>
      </c>
      <c r="G248" s="27">
        <f t="shared" si="23"/>
        <v>81.68794635934835</v>
      </c>
      <c r="H248" s="30">
        <f t="shared" si="24"/>
        <v>366100.07000000007</v>
      </c>
    </row>
    <row r="249" spans="1:8" ht="12.75">
      <c r="A249" s="3" t="s">
        <v>113</v>
      </c>
      <c r="B249" s="3" t="s">
        <v>213</v>
      </c>
      <c r="C249" s="34">
        <v>746000</v>
      </c>
      <c r="D249" s="34">
        <v>746000</v>
      </c>
      <c r="E249" s="34">
        <v>597472.63</v>
      </c>
      <c r="F249" s="34">
        <v>571013.66</v>
      </c>
      <c r="G249" s="27">
        <f t="shared" si="23"/>
        <v>80.09016487935658</v>
      </c>
      <c r="H249" s="30">
        <f t="shared" si="24"/>
        <v>148527.37</v>
      </c>
    </row>
    <row r="250" spans="1:8" ht="38.25">
      <c r="A250" s="17" t="s">
        <v>216</v>
      </c>
      <c r="B250" s="3" t="s">
        <v>215</v>
      </c>
      <c r="C250" s="34">
        <v>0</v>
      </c>
      <c r="D250" s="34">
        <v>50000</v>
      </c>
      <c r="E250" s="34">
        <v>0</v>
      </c>
      <c r="F250" s="34">
        <v>0</v>
      </c>
      <c r="G250" s="27">
        <f t="shared" si="23"/>
        <v>0</v>
      </c>
      <c r="H250" s="30">
        <f t="shared" si="24"/>
        <v>50000</v>
      </c>
    </row>
    <row r="251" spans="1:8" ht="12.75">
      <c r="A251" s="3" t="s">
        <v>115</v>
      </c>
      <c r="B251" s="3" t="s">
        <v>214</v>
      </c>
      <c r="C251" s="34">
        <v>225100</v>
      </c>
      <c r="D251" s="34">
        <v>222600</v>
      </c>
      <c r="E251" s="34">
        <v>160500.9</v>
      </c>
      <c r="F251" s="34">
        <v>132449.6</v>
      </c>
      <c r="G251" s="27">
        <f t="shared" si="23"/>
        <v>72.10283018867925</v>
      </c>
      <c r="H251" s="30">
        <f t="shared" si="24"/>
        <v>62099.100000000006</v>
      </c>
    </row>
    <row r="252" spans="1:8" ht="25.5">
      <c r="A252" s="13" t="s">
        <v>118</v>
      </c>
      <c r="B252" s="3" t="s">
        <v>217</v>
      </c>
      <c r="C252" s="3">
        <v>488327.07</v>
      </c>
      <c r="D252" s="34">
        <v>488327.07</v>
      </c>
      <c r="E252" s="34">
        <v>353970.77</v>
      </c>
      <c r="F252" s="34">
        <v>274018.11</v>
      </c>
      <c r="G252" s="27">
        <f t="shared" si="23"/>
        <v>72.48641161752512</v>
      </c>
      <c r="H252" s="30">
        <f t="shared" si="24"/>
        <v>134356.3</v>
      </c>
    </row>
    <row r="253" spans="1:8" ht="25.5">
      <c r="A253" s="13" t="s">
        <v>120</v>
      </c>
      <c r="B253" s="3" t="s">
        <v>218</v>
      </c>
      <c r="C253" s="3">
        <v>517672.93</v>
      </c>
      <c r="D253" s="34">
        <v>1367672.93</v>
      </c>
      <c r="E253" s="34">
        <v>844371.79</v>
      </c>
      <c r="F253" s="34">
        <v>897331.92</v>
      </c>
      <c r="G253" s="27">
        <f t="shared" si="23"/>
        <v>61.73784473455945</v>
      </c>
      <c r="H253" s="30">
        <f t="shared" si="24"/>
        <v>523301.1399999999</v>
      </c>
    </row>
    <row r="254" spans="1:8" ht="25.5">
      <c r="A254" s="13" t="s">
        <v>418</v>
      </c>
      <c r="B254" s="3" t="s">
        <v>429</v>
      </c>
      <c r="C254" s="3">
        <v>0</v>
      </c>
      <c r="D254" s="34">
        <v>4377</v>
      </c>
      <c r="E254" s="34">
        <v>1659</v>
      </c>
      <c r="F254" s="34">
        <v>0</v>
      </c>
      <c r="G254" s="27">
        <f t="shared" si="23"/>
        <v>37.902673063742284</v>
      </c>
      <c r="H254" s="30">
        <f t="shared" si="24"/>
        <v>2718</v>
      </c>
    </row>
    <row r="255" spans="1:8" ht="12.75">
      <c r="A255" s="3" t="s">
        <v>331</v>
      </c>
      <c r="B255" s="3" t="s">
        <v>332</v>
      </c>
      <c r="C255" s="3">
        <v>27000</v>
      </c>
      <c r="D255" s="34">
        <v>68088</v>
      </c>
      <c r="E255" s="34">
        <v>52980.2</v>
      </c>
      <c r="F255" s="34">
        <v>12770.14</v>
      </c>
      <c r="G255" s="27">
        <f t="shared" si="23"/>
        <v>77.8113617671249</v>
      </c>
      <c r="H255" s="30">
        <f t="shared" si="24"/>
        <v>15107.800000000003</v>
      </c>
    </row>
    <row r="256" spans="1:8" ht="12.75">
      <c r="A256" s="1" t="s">
        <v>73</v>
      </c>
      <c r="B256" s="1" t="s">
        <v>74</v>
      </c>
      <c r="C256" s="33">
        <f aca="true" t="shared" si="25" ref="C256:F257">C257</f>
        <v>0</v>
      </c>
      <c r="D256" s="33">
        <f t="shared" si="25"/>
        <v>81940</v>
      </c>
      <c r="E256" s="33">
        <f t="shared" si="25"/>
        <v>23290</v>
      </c>
      <c r="F256" s="33">
        <f t="shared" si="25"/>
        <v>23290</v>
      </c>
      <c r="G256" s="28">
        <f t="shared" si="23"/>
        <v>28.42323651452282</v>
      </c>
      <c r="H256" s="33">
        <f t="shared" si="24"/>
        <v>58650</v>
      </c>
    </row>
    <row r="257" spans="1:8" ht="12.75">
      <c r="A257" s="23" t="s">
        <v>75</v>
      </c>
      <c r="B257" s="23" t="s">
        <v>76</v>
      </c>
      <c r="C257" s="31">
        <f t="shared" si="25"/>
        <v>0</v>
      </c>
      <c r="D257" s="31">
        <f>D258+D259</f>
        <v>81940</v>
      </c>
      <c r="E257" s="31">
        <f>E258+E259</f>
        <v>23290</v>
      </c>
      <c r="F257" s="31">
        <f>F258+F259</f>
        <v>23290</v>
      </c>
      <c r="G257" s="28">
        <f t="shared" si="23"/>
        <v>28.42323651452282</v>
      </c>
      <c r="H257" s="33">
        <f t="shared" si="24"/>
        <v>58650</v>
      </c>
    </row>
    <row r="258" spans="1:8" ht="25.5">
      <c r="A258" s="13" t="s">
        <v>120</v>
      </c>
      <c r="B258" s="3" t="s">
        <v>233</v>
      </c>
      <c r="C258" s="36">
        <v>0</v>
      </c>
      <c r="D258" s="35">
        <v>81940</v>
      </c>
      <c r="E258" s="35">
        <v>23290</v>
      </c>
      <c r="F258" s="35">
        <v>23290</v>
      </c>
      <c r="G258" s="27">
        <f>E258/D258*100</f>
        <v>28.42323651452282</v>
      </c>
      <c r="H258" s="30">
        <f>D258-E258</f>
        <v>58650</v>
      </c>
    </row>
    <row r="259" spans="1:8" ht="38.25">
      <c r="A259" s="17" t="s">
        <v>160</v>
      </c>
      <c r="B259" s="3" t="s">
        <v>342</v>
      </c>
      <c r="C259" s="36"/>
      <c r="D259" s="35">
        <v>0</v>
      </c>
      <c r="E259" s="35">
        <v>0</v>
      </c>
      <c r="F259" s="35">
        <v>0</v>
      </c>
      <c r="G259" s="27"/>
      <c r="H259" s="30"/>
    </row>
    <row r="260" spans="1:8" ht="12.75">
      <c r="A260" s="1" t="s">
        <v>77</v>
      </c>
      <c r="B260" s="1" t="s">
        <v>78</v>
      </c>
      <c r="C260" s="33">
        <f>C261+C263+C264+C262+C265+C266+C268+C267</f>
        <v>36431100</v>
      </c>
      <c r="D260" s="33">
        <f>D261+D263+D264+D262+D265+D266+D268+D267</f>
        <v>36789274.5</v>
      </c>
      <c r="E260" s="33">
        <f>E261+E263+E264+E262+E265+E266+E268+E267</f>
        <v>30942397.75</v>
      </c>
      <c r="F260" s="33">
        <f>F261+F263+F264+F262+F265+F266+F267+F268</f>
        <v>25328870.16</v>
      </c>
      <c r="G260" s="28">
        <f t="shared" si="23"/>
        <v>84.10711592042948</v>
      </c>
      <c r="H260" s="33">
        <f t="shared" si="24"/>
        <v>5846876.75</v>
      </c>
    </row>
    <row r="261" spans="1:8" ht="12.75">
      <c r="A261" s="17" t="s">
        <v>234</v>
      </c>
      <c r="B261" s="3" t="s">
        <v>246</v>
      </c>
      <c r="C261" s="35">
        <f>C270</f>
        <v>1107500</v>
      </c>
      <c r="D261" s="35">
        <f>D270</f>
        <v>1107674.5</v>
      </c>
      <c r="E261" s="35">
        <f>E270</f>
        <v>711478.4</v>
      </c>
      <c r="F261" s="35">
        <f>F270</f>
        <v>819097.78</v>
      </c>
      <c r="G261" s="27">
        <f t="shared" si="23"/>
        <v>64.23172150302278</v>
      </c>
      <c r="H261" s="30">
        <f t="shared" si="24"/>
        <v>396196.1</v>
      </c>
    </row>
    <row r="262" spans="1:8" ht="25.5">
      <c r="A262" s="17" t="s">
        <v>240</v>
      </c>
      <c r="B262" s="3" t="s">
        <v>247</v>
      </c>
      <c r="C262" s="35">
        <f>C278</f>
        <v>11051124</v>
      </c>
      <c r="D262" s="35">
        <f>D278</f>
        <v>11183124</v>
      </c>
      <c r="E262" s="35">
        <f>E278</f>
        <v>8022089.02</v>
      </c>
      <c r="F262" s="35">
        <f>F278</f>
        <v>7844911.09</v>
      </c>
      <c r="G262" s="27">
        <f>E262/D262*100</f>
        <v>71.73388241067522</v>
      </c>
      <c r="H262" s="30">
        <f>D262-E262</f>
        <v>3161034.9800000004</v>
      </c>
    </row>
    <row r="263" spans="1:8" ht="38.25">
      <c r="A263" s="17" t="s">
        <v>236</v>
      </c>
      <c r="B263" s="3" t="s">
        <v>248</v>
      </c>
      <c r="C263" s="35">
        <f aca="true" t="shared" si="26" ref="C263:F264">C272</f>
        <v>950000</v>
      </c>
      <c r="D263" s="35">
        <f t="shared" si="26"/>
        <v>950000</v>
      </c>
      <c r="E263" s="35">
        <f t="shared" si="26"/>
        <v>201440.56</v>
      </c>
      <c r="F263" s="35">
        <f t="shared" si="26"/>
        <v>568928.1</v>
      </c>
      <c r="G263" s="27">
        <f t="shared" si="23"/>
        <v>21.20426947368421</v>
      </c>
      <c r="H263" s="30">
        <f t="shared" si="24"/>
        <v>748559.44</v>
      </c>
    </row>
    <row r="264" spans="1:8" ht="12.75">
      <c r="A264" s="3" t="s">
        <v>238</v>
      </c>
      <c r="B264" s="3" t="s">
        <v>249</v>
      </c>
      <c r="C264" s="35">
        <f t="shared" si="26"/>
        <v>10088700</v>
      </c>
      <c r="D264" s="35">
        <f t="shared" si="26"/>
        <v>10134700</v>
      </c>
      <c r="E264" s="35">
        <f t="shared" si="26"/>
        <v>10088700</v>
      </c>
      <c r="F264" s="35">
        <f>F273</f>
        <v>6827200</v>
      </c>
      <c r="G264" s="27">
        <f t="shared" si="23"/>
        <v>99.5461138464878</v>
      </c>
      <c r="H264" s="30">
        <f t="shared" si="24"/>
        <v>46000</v>
      </c>
    </row>
    <row r="265" spans="1:8" ht="25.5">
      <c r="A265" s="17" t="s">
        <v>242</v>
      </c>
      <c r="B265" s="3" t="s">
        <v>250</v>
      </c>
      <c r="C265" s="35">
        <f aca="true" t="shared" si="27" ref="C265:E266">C279</f>
        <v>1411800</v>
      </c>
      <c r="D265" s="35">
        <f>D279+D274</f>
        <v>1591800</v>
      </c>
      <c r="E265" s="35">
        <f t="shared" si="27"/>
        <v>1472588</v>
      </c>
      <c r="F265" s="35">
        <f>F279</f>
        <v>1383857.3</v>
      </c>
      <c r="G265" s="27">
        <f t="shared" si="23"/>
        <v>92.51086819952256</v>
      </c>
      <c r="H265" s="30">
        <f t="shared" si="24"/>
        <v>119212</v>
      </c>
    </row>
    <row r="266" spans="1:8" ht="12.75">
      <c r="A266" s="3" t="s">
        <v>244</v>
      </c>
      <c r="B266" s="3" t="s">
        <v>251</v>
      </c>
      <c r="C266" s="35">
        <f t="shared" si="27"/>
        <v>3797376</v>
      </c>
      <c r="D266" s="35">
        <f t="shared" si="27"/>
        <v>3797376</v>
      </c>
      <c r="E266" s="35">
        <f t="shared" si="27"/>
        <v>2421501.77</v>
      </c>
      <c r="F266" s="35">
        <f>F280</f>
        <v>2606875.89</v>
      </c>
      <c r="G266" s="27">
        <f t="shared" si="23"/>
        <v>63.767764108689796</v>
      </c>
      <c r="H266" s="30">
        <f t="shared" si="24"/>
        <v>1375874.23</v>
      </c>
    </row>
    <row r="267" spans="1:8" ht="12.75">
      <c r="A267" s="5" t="s">
        <v>149</v>
      </c>
      <c r="B267" s="3" t="s">
        <v>362</v>
      </c>
      <c r="C267" s="34">
        <f aca="true" t="shared" si="28" ref="C267:E268">C275</f>
        <v>7924600</v>
      </c>
      <c r="D267" s="34">
        <f t="shared" si="28"/>
        <v>7924600</v>
      </c>
      <c r="E267" s="34">
        <f t="shared" si="28"/>
        <v>7924600</v>
      </c>
      <c r="F267" s="35">
        <f>F275</f>
        <v>5278000</v>
      </c>
      <c r="G267" s="27"/>
      <c r="H267" s="30"/>
    </row>
    <row r="268" spans="1:8" ht="12.75">
      <c r="A268" s="3" t="s">
        <v>357</v>
      </c>
      <c r="B268" s="3" t="s">
        <v>358</v>
      </c>
      <c r="C268" s="34">
        <f t="shared" si="28"/>
        <v>100000</v>
      </c>
      <c r="D268" s="34">
        <f t="shared" si="28"/>
        <v>100000</v>
      </c>
      <c r="E268" s="34">
        <f t="shared" si="28"/>
        <v>100000</v>
      </c>
      <c r="F268" s="35">
        <f>F276</f>
        <v>0</v>
      </c>
      <c r="G268" s="27"/>
      <c r="H268" s="30"/>
    </row>
    <row r="269" spans="1:8" ht="12.75">
      <c r="A269" s="23" t="s">
        <v>79</v>
      </c>
      <c r="B269" s="23" t="s">
        <v>80</v>
      </c>
      <c r="C269" s="31">
        <f>C270</f>
        <v>1107500</v>
      </c>
      <c r="D269" s="31">
        <f>D270</f>
        <v>1107674.5</v>
      </c>
      <c r="E269" s="31">
        <f>E270</f>
        <v>711478.4</v>
      </c>
      <c r="F269" s="31">
        <f>F270</f>
        <v>819097.78</v>
      </c>
      <c r="G269" s="28">
        <f t="shared" si="23"/>
        <v>64.23172150302278</v>
      </c>
      <c r="H269" s="33">
        <f t="shared" si="24"/>
        <v>396196.1</v>
      </c>
    </row>
    <row r="270" spans="1:8" ht="12.75">
      <c r="A270" s="17" t="s">
        <v>234</v>
      </c>
      <c r="B270" s="3" t="s">
        <v>235</v>
      </c>
      <c r="C270" s="3">
        <v>1107500</v>
      </c>
      <c r="D270" s="34">
        <v>1107674.5</v>
      </c>
      <c r="E270" s="34">
        <v>711478.4</v>
      </c>
      <c r="F270" s="34">
        <v>819097.78</v>
      </c>
      <c r="G270" s="27">
        <f t="shared" si="23"/>
        <v>64.23172150302278</v>
      </c>
      <c r="H270" s="30">
        <f t="shared" si="24"/>
        <v>396196.1</v>
      </c>
    </row>
    <row r="271" spans="1:8" ht="12.75">
      <c r="A271" s="23" t="s">
        <v>81</v>
      </c>
      <c r="B271" s="23" t="s">
        <v>82</v>
      </c>
      <c r="C271" s="31">
        <f>C273+C272</f>
        <v>11038700</v>
      </c>
      <c r="D271" s="31">
        <f>D273+D272+D276+D275+D274</f>
        <v>19109300</v>
      </c>
      <c r="E271" s="31">
        <f>E273+E272+E276</f>
        <v>10390140.56</v>
      </c>
      <c r="F271" s="31">
        <f>F273+F272+F275+F276</f>
        <v>12674128.1</v>
      </c>
      <c r="G271" s="28">
        <f t="shared" si="23"/>
        <v>54.37216726934007</v>
      </c>
      <c r="H271" s="33">
        <f t="shared" si="24"/>
        <v>8719159.44</v>
      </c>
    </row>
    <row r="272" spans="1:8" ht="38.25">
      <c r="A272" s="17" t="s">
        <v>236</v>
      </c>
      <c r="B272" s="3" t="s">
        <v>237</v>
      </c>
      <c r="C272" s="35">
        <v>950000</v>
      </c>
      <c r="D272" s="35">
        <v>950000</v>
      </c>
      <c r="E272" s="35">
        <v>201440.56</v>
      </c>
      <c r="F272" s="35">
        <v>568928.1</v>
      </c>
      <c r="G272" s="27">
        <f>E272/D272*100</f>
        <v>21.20426947368421</v>
      </c>
      <c r="H272" s="30">
        <f>D272-E272</f>
        <v>748559.44</v>
      </c>
    </row>
    <row r="273" spans="1:8" ht="12.75">
      <c r="A273" s="3" t="s">
        <v>238</v>
      </c>
      <c r="B273" s="3" t="s">
        <v>239</v>
      </c>
      <c r="C273" s="3">
        <v>10088700</v>
      </c>
      <c r="D273" s="34">
        <v>10134700</v>
      </c>
      <c r="E273" s="34">
        <v>10088700</v>
      </c>
      <c r="F273" s="34">
        <v>6827200</v>
      </c>
      <c r="G273" s="27">
        <f t="shared" si="23"/>
        <v>99.5461138464878</v>
      </c>
      <c r="H273" s="30">
        <f t="shared" si="24"/>
        <v>46000</v>
      </c>
    </row>
    <row r="274" spans="1:8" ht="25.5">
      <c r="A274" s="17" t="s">
        <v>242</v>
      </c>
      <c r="B274" s="3" t="s">
        <v>406</v>
      </c>
      <c r="C274" s="3"/>
      <c r="D274" s="34"/>
      <c r="E274" s="34">
        <v>0</v>
      </c>
      <c r="F274" s="34">
        <v>0</v>
      </c>
      <c r="G274" s="27"/>
      <c r="H274" s="30"/>
    </row>
    <row r="275" spans="1:8" ht="12.75">
      <c r="A275" s="5" t="s">
        <v>149</v>
      </c>
      <c r="B275" s="3" t="s">
        <v>361</v>
      </c>
      <c r="C275" s="3">
        <v>7924600</v>
      </c>
      <c r="D275" s="34">
        <v>7924600</v>
      </c>
      <c r="E275" s="34">
        <v>7924600</v>
      </c>
      <c r="F275" s="34">
        <v>5278000</v>
      </c>
      <c r="G275" s="27">
        <f t="shared" si="23"/>
        <v>100</v>
      </c>
      <c r="H275" s="30">
        <f t="shared" si="24"/>
        <v>0</v>
      </c>
    </row>
    <row r="276" spans="1:8" ht="12.75">
      <c r="A276" s="3" t="s">
        <v>357</v>
      </c>
      <c r="B276" s="3" t="s">
        <v>405</v>
      </c>
      <c r="C276" s="3">
        <v>100000</v>
      </c>
      <c r="D276" s="34">
        <v>100000</v>
      </c>
      <c r="E276" s="34">
        <v>100000</v>
      </c>
      <c r="F276" s="34">
        <v>0</v>
      </c>
      <c r="G276" s="27">
        <f t="shared" si="23"/>
        <v>100</v>
      </c>
      <c r="H276" s="30">
        <f t="shared" si="24"/>
        <v>0</v>
      </c>
    </row>
    <row r="277" spans="1:8" ht="12.75">
      <c r="A277" s="23" t="s">
        <v>83</v>
      </c>
      <c r="B277" s="23" t="s">
        <v>84</v>
      </c>
      <c r="C277" s="31">
        <f>C278+C279+C280</f>
        <v>16260300</v>
      </c>
      <c r="D277" s="31">
        <f>D278+D279+D280</f>
        <v>16572300</v>
      </c>
      <c r="E277" s="31">
        <f>E278+E279+E280</f>
        <v>11916178.79</v>
      </c>
      <c r="F277" s="31">
        <f>F278+F279+F280</f>
        <v>11835644.280000001</v>
      </c>
      <c r="G277" s="28">
        <f t="shared" si="23"/>
        <v>71.90419428805899</v>
      </c>
      <c r="H277" s="33">
        <f t="shared" si="24"/>
        <v>4656121.210000001</v>
      </c>
    </row>
    <row r="278" spans="1:8" ht="25.5">
      <c r="A278" s="17" t="s">
        <v>240</v>
      </c>
      <c r="B278" s="3" t="s">
        <v>241</v>
      </c>
      <c r="C278" s="34">
        <v>11051124</v>
      </c>
      <c r="D278" s="34">
        <v>11183124</v>
      </c>
      <c r="E278" s="34">
        <v>8022089.02</v>
      </c>
      <c r="F278" s="34">
        <v>7844911.09</v>
      </c>
      <c r="G278" s="27">
        <f t="shared" si="23"/>
        <v>71.73388241067522</v>
      </c>
      <c r="H278" s="30">
        <f t="shared" si="24"/>
        <v>3161034.9800000004</v>
      </c>
    </row>
    <row r="279" spans="1:8" ht="25.5">
      <c r="A279" s="17" t="s">
        <v>242</v>
      </c>
      <c r="B279" s="3" t="s">
        <v>243</v>
      </c>
      <c r="C279" s="34">
        <v>1411800</v>
      </c>
      <c r="D279" s="34">
        <v>1591800</v>
      </c>
      <c r="E279" s="34">
        <v>1472588</v>
      </c>
      <c r="F279" s="34">
        <v>1383857.3</v>
      </c>
      <c r="G279" s="27">
        <f t="shared" si="23"/>
        <v>92.51086819952256</v>
      </c>
      <c r="H279" s="30">
        <f t="shared" si="24"/>
        <v>119212</v>
      </c>
    </row>
    <row r="280" spans="1:8" ht="12.75">
      <c r="A280" s="3" t="s">
        <v>244</v>
      </c>
      <c r="B280" s="3" t="s">
        <v>245</v>
      </c>
      <c r="C280" s="3">
        <v>3797376</v>
      </c>
      <c r="D280" s="34">
        <v>3797376</v>
      </c>
      <c r="E280" s="34">
        <v>2421501.77</v>
      </c>
      <c r="F280" s="34">
        <v>2606875.89</v>
      </c>
      <c r="G280" s="27">
        <f t="shared" si="23"/>
        <v>63.767764108689796</v>
      </c>
      <c r="H280" s="30">
        <f t="shared" si="24"/>
        <v>1375874.23</v>
      </c>
    </row>
    <row r="281" spans="1:8" ht="12.75">
      <c r="A281" s="1" t="s">
        <v>85</v>
      </c>
      <c r="B281" s="1" t="s">
        <v>86</v>
      </c>
      <c r="C281" s="33">
        <f>C282+C287+C290+C283+C284+C286+C288+C285</f>
        <v>8369600</v>
      </c>
      <c r="D281" s="33">
        <f>D282+D287+D290+D283+D284+D286+D288+D285+D291+D289</f>
        <v>10424583.89</v>
      </c>
      <c r="E281" s="33">
        <f>E282+E287+E290+E283+E284+E286+E288+E285+E291+E289</f>
        <v>7530259.45</v>
      </c>
      <c r="F281" s="33">
        <f>F282+F287+F290+F283+F284+F286+F288+F285</f>
        <v>5116999.510000001</v>
      </c>
      <c r="G281" s="28">
        <f t="shared" si="23"/>
        <v>72.2355878129923</v>
      </c>
      <c r="H281" s="33">
        <f t="shared" si="24"/>
        <v>2894324.4400000004</v>
      </c>
    </row>
    <row r="282" spans="1:8" ht="12.75">
      <c r="A282" s="3" t="s">
        <v>113</v>
      </c>
      <c r="B282" s="3" t="s">
        <v>275</v>
      </c>
      <c r="C282" s="35">
        <f>C299</f>
        <v>746000</v>
      </c>
      <c r="D282" s="35">
        <f aca="true" t="shared" si="29" ref="D282:E284">D299</f>
        <v>387283.54</v>
      </c>
      <c r="E282" s="35">
        <f t="shared" si="29"/>
        <v>387283.54</v>
      </c>
      <c r="F282" s="35">
        <f>F299</f>
        <v>557313.53</v>
      </c>
      <c r="G282" s="27">
        <f t="shared" si="23"/>
        <v>100</v>
      </c>
      <c r="H282" s="30">
        <f t="shared" si="24"/>
        <v>0</v>
      </c>
    </row>
    <row r="283" spans="1:8" ht="38.25">
      <c r="A283" s="17" t="s">
        <v>216</v>
      </c>
      <c r="B283" s="3" t="s">
        <v>276</v>
      </c>
      <c r="C283" s="35">
        <f>C300</f>
        <v>0</v>
      </c>
      <c r="D283" s="35">
        <f t="shared" si="29"/>
        <v>0</v>
      </c>
      <c r="E283" s="35">
        <f t="shared" si="29"/>
        <v>0</v>
      </c>
      <c r="F283" s="35">
        <f>F300</f>
        <v>0</v>
      </c>
      <c r="G283" s="27" t="e">
        <f t="shared" si="23"/>
        <v>#DIV/0!</v>
      </c>
      <c r="H283" s="30">
        <f t="shared" si="24"/>
        <v>0</v>
      </c>
    </row>
    <row r="284" spans="1:8" ht="12.75">
      <c r="A284" s="3" t="s">
        <v>115</v>
      </c>
      <c r="B284" s="3" t="s">
        <v>277</v>
      </c>
      <c r="C284" s="35">
        <f>C301</f>
        <v>186100</v>
      </c>
      <c r="D284" s="35">
        <f t="shared" si="29"/>
        <v>66484.71</v>
      </c>
      <c r="E284" s="35">
        <f t="shared" si="29"/>
        <v>66484.71</v>
      </c>
      <c r="F284" s="35">
        <f>F301</f>
        <v>136811.07</v>
      </c>
      <c r="G284" s="27">
        <f t="shared" si="23"/>
        <v>100</v>
      </c>
      <c r="H284" s="30">
        <f t="shared" si="24"/>
        <v>0</v>
      </c>
    </row>
    <row r="285" spans="1:8" ht="25.5">
      <c r="A285" s="13" t="s">
        <v>118</v>
      </c>
      <c r="B285" s="3" t="s">
        <v>368</v>
      </c>
      <c r="C285" s="35">
        <f>C302</f>
        <v>20000</v>
      </c>
      <c r="D285" s="35">
        <f>D302</f>
        <v>20000</v>
      </c>
      <c r="E285" s="35">
        <f>E302</f>
        <v>12436.16</v>
      </c>
      <c r="F285" s="35">
        <f>F302</f>
        <v>14060.65</v>
      </c>
      <c r="G285" s="27"/>
      <c r="H285" s="30"/>
    </row>
    <row r="286" spans="1:8" ht="25.5">
      <c r="A286" s="13" t="s">
        <v>120</v>
      </c>
      <c r="B286" s="3" t="s">
        <v>278</v>
      </c>
      <c r="C286" s="35">
        <f>C293+C297+C303</f>
        <v>263300</v>
      </c>
      <c r="D286" s="35">
        <f>D293+D297+D303</f>
        <v>1345468.64</v>
      </c>
      <c r="E286" s="35">
        <f>E293+E297+E303</f>
        <v>1083593.92</v>
      </c>
      <c r="F286" s="35">
        <f>F293+F297+F303</f>
        <v>642231.4</v>
      </c>
      <c r="G286" s="27">
        <f t="shared" si="23"/>
        <v>80.53654227124906</v>
      </c>
      <c r="H286" s="30">
        <f t="shared" si="24"/>
        <v>261874.71999999997</v>
      </c>
    </row>
    <row r="287" spans="1:8" ht="51">
      <c r="A287" s="17" t="s">
        <v>154</v>
      </c>
      <c r="B287" s="3" t="s">
        <v>279</v>
      </c>
      <c r="C287" s="35">
        <f>C294</f>
        <v>7100000</v>
      </c>
      <c r="D287" s="35">
        <f aca="true" t="shared" si="30" ref="D287:F288">D294</f>
        <v>8545913</v>
      </c>
      <c r="E287" s="35">
        <f t="shared" si="30"/>
        <v>5924783.27</v>
      </c>
      <c r="F287" s="35">
        <f t="shared" si="30"/>
        <v>3764715.34</v>
      </c>
      <c r="G287" s="27">
        <f t="shared" si="23"/>
        <v>69.32885076176179</v>
      </c>
      <c r="H287" s="30">
        <f t="shared" si="24"/>
        <v>2621129.7300000004</v>
      </c>
    </row>
    <row r="288" spans="1:8" ht="12.75">
      <c r="A288" s="17" t="s">
        <v>156</v>
      </c>
      <c r="B288" s="3" t="s">
        <v>344</v>
      </c>
      <c r="C288" s="35">
        <f>C295</f>
        <v>50000</v>
      </c>
      <c r="D288" s="35">
        <f t="shared" si="30"/>
        <v>50000</v>
      </c>
      <c r="E288" s="35">
        <f t="shared" si="30"/>
        <v>49999.98</v>
      </c>
      <c r="F288" s="35">
        <f t="shared" si="30"/>
        <v>0</v>
      </c>
      <c r="G288" s="27"/>
      <c r="H288" s="30"/>
    </row>
    <row r="289" spans="1:8" ht="25.5">
      <c r="A289" s="13" t="s">
        <v>418</v>
      </c>
      <c r="B289" s="3" t="s">
        <v>431</v>
      </c>
      <c r="C289" s="35"/>
      <c r="D289" s="35">
        <f aca="true" t="shared" si="31" ref="D289:E291">D304</f>
        <v>2234</v>
      </c>
      <c r="E289" s="35">
        <f t="shared" si="31"/>
        <v>1519</v>
      </c>
      <c r="F289" s="35"/>
      <c r="G289" s="27"/>
      <c r="H289" s="30"/>
    </row>
    <row r="290" spans="1:8" ht="12.75">
      <c r="A290" s="3" t="s">
        <v>124</v>
      </c>
      <c r="B290" s="3" t="s">
        <v>280</v>
      </c>
      <c r="C290" s="35">
        <f>C306</f>
        <v>4200</v>
      </c>
      <c r="D290" s="35">
        <f t="shared" si="31"/>
        <v>3000</v>
      </c>
      <c r="E290" s="35">
        <f t="shared" si="31"/>
        <v>0</v>
      </c>
      <c r="F290" s="35">
        <f>F306</f>
        <v>1867.52</v>
      </c>
      <c r="G290" s="27">
        <f t="shared" si="23"/>
        <v>0</v>
      </c>
      <c r="H290" s="30">
        <f t="shared" si="24"/>
        <v>3000</v>
      </c>
    </row>
    <row r="291" spans="1:8" ht="12.75">
      <c r="A291" s="3" t="s">
        <v>331</v>
      </c>
      <c r="B291" s="3" t="s">
        <v>375</v>
      </c>
      <c r="C291" s="35"/>
      <c r="D291" s="35">
        <f t="shared" si="31"/>
        <v>4200</v>
      </c>
      <c r="E291" s="35">
        <f t="shared" si="31"/>
        <v>4158.87</v>
      </c>
      <c r="F291" s="35"/>
      <c r="G291" s="27"/>
      <c r="H291" s="30"/>
    </row>
    <row r="292" spans="1:8" ht="12.75">
      <c r="A292" s="23" t="s">
        <v>87</v>
      </c>
      <c r="B292" s="23" t="s">
        <v>88</v>
      </c>
      <c r="C292" s="31">
        <f>C293+C294</f>
        <v>7200000</v>
      </c>
      <c r="D292" s="31">
        <f>D293+D294+D295</f>
        <v>9638773</v>
      </c>
      <c r="E292" s="31">
        <f>E293+E294+E295</f>
        <v>6824384.1</v>
      </c>
      <c r="F292" s="31">
        <f>F293+F294+F295</f>
        <v>4060688.4699999997</v>
      </c>
      <c r="G292" s="28">
        <f t="shared" si="23"/>
        <v>70.8013779347226</v>
      </c>
      <c r="H292" s="33">
        <f t="shared" si="24"/>
        <v>2814388.9000000004</v>
      </c>
    </row>
    <row r="293" spans="1:8" ht="25.5">
      <c r="A293" s="13" t="s">
        <v>120</v>
      </c>
      <c r="B293" s="3" t="s">
        <v>252</v>
      </c>
      <c r="C293" s="3">
        <v>100000</v>
      </c>
      <c r="D293" s="34">
        <v>1042860</v>
      </c>
      <c r="E293" s="34">
        <v>849600.85</v>
      </c>
      <c r="F293" s="34">
        <v>295973.13</v>
      </c>
      <c r="G293" s="27">
        <f t="shared" si="23"/>
        <v>81.46835145657136</v>
      </c>
      <c r="H293" s="30">
        <f t="shared" si="24"/>
        <v>193259.15000000002</v>
      </c>
    </row>
    <row r="294" spans="1:8" ht="51">
      <c r="A294" s="17" t="s">
        <v>154</v>
      </c>
      <c r="B294" s="3" t="s">
        <v>253</v>
      </c>
      <c r="C294" s="3">
        <v>7100000</v>
      </c>
      <c r="D294" s="34">
        <v>8545913</v>
      </c>
      <c r="E294" s="34">
        <v>5924783.27</v>
      </c>
      <c r="F294" s="34">
        <v>3764715.34</v>
      </c>
      <c r="G294" s="27">
        <f t="shared" si="23"/>
        <v>69.32885076176179</v>
      </c>
      <c r="H294" s="30">
        <f t="shared" si="24"/>
        <v>2621129.7300000004</v>
      </c>
    </row>
    <row r="295" spans="1:8" ht="12.75">
      <c r="A295" s="17" t="s">
        <v>156</v>
      </c>
      <c r="B295" s="3" t="s">
        <v>343</v>
      </c>
      <c r="C295" s="3">
        <v>50000</v>
      </c>
      <c r="D295" s="34">
        <v>50000</v>
      </c>
      <c r="E295" s="34">
        <v>49999.98</v>
      </c>
      <c r="F295" s="34">
        <v>0</v>
      </c>
      <c r="G295" s="27"/>
      <c r="H295" s="30"/>
    </row>
    <row r="296" spans="1:8" ht="12.75">
      <c r="A296" s="23" t="s">
        <v>89</v>
      </c>
      <c r="B296" s="23" t="s">
        <v>90</v>
      </c>
      <c r="C296" s="31">
        <f>C297</f>
        <v>120000</v>
      </c>
      <c r="D296" s="31">
        <f>D297</f>
        <v>173000</v>
      </c>
      <c r="E296" s="31">
        <f>E297</f>
        <v>125519.23</v>
      </c>
      <c r="F296" s="31">
        <f>F297</f>
        <v>191689.75</v>
      </c>
      <c r="G296" s="28">
        <f t="shared" si="23"/>
        <v>72.55446820809249</v>
      </c>
      <c r="H296" s="33">
        <f t="shared" si="24"/>
        <v>47480.770000000004</v>
      </c>
    </row>
    <row r="297" spans="1:8" ht="25.5">
      <c r="A297" s="13" t="s">
        <v>120</v>
      </c>
      <c r="B297" s="3" t="s">
        <v>254</v>
      </c>
      <c r="C297" s="3">
        <v>120000</v>
      </c>
      <c r="D297" s="34">
        <v>173000</v>
      </c>
      <c r="E297" s="34">
        <v>125519.23</v>
      </c>
      <c r="F297" s="34">
        <v>191689.75</v>
      </c>
      <c r="G297" s="27">
        <f>E297/D297*100</f>
        <v>72.55446820809249</v>
      </c>
      <c r="H297" s="30">
        <f>D297-E297</f>
        <v>47480.770000000004</v>
      </c>
    </row>
    <row r="298" spans="1:8" ht="25.5">
      <c r="A298" s="24" t="s">
        <v>91</v>
      </c>
      <c r="B298" s="23" t="s">
        <v>92</v>
      </c>
      <c r="C298" s="31">
        <f>C299+C306+C300+C301+C303+C302</f>
        <v>999600</v>
      </c>
      <c r="D298" s="31">
        <f>D299+D306+D300+D301+D303+D302+D304+D305</f>
        <v>612810.89</v>
      </c>
      <c r="E298" s="31">
        <f>E299+E306+E300+E301+E303+E302+E304+E305</f>
        <v>580356.12</v>
      </c>
      <c r="F298" s="31">
        <f>F299+F306+F300+F301+F303+F302</f>
        <v>864621.2900000002</v>
      </c>
      <c r="G298" s="28">
        <f t="shared" si="23"/>
        <v>94.70395018600273</v>
      </c>
      <c r="H298" s="33">
        <f t="shared" si="24"/>
        <v>32454.77000000002</v>
      </c>
    </row>
    <row r="299" spans="1:8" ht="12.75">
      <c r="A299" s="3" t="s">
        <v>113</v>
      </c>
      <c r="B299" s="3" t="s">
        <v>255</v>
      </c>
      <c r="C299" s="34">
        <v>746000</v>
      </c>
      <c r="D299" s="34">
        <v>387283.54</v>
      </c>
      <c r="E299" s="34">
        <v>387283.54</v>
      </c>
      <c r="F299" s="34">
        <v>557313.53</v>
      </c>
      <c r="G299" s="27">
        <f t="shared" si="23"/>
        <v>100</v>
      </c>
      <c r="H299" s="30">
        <f t="shared" si="24"/>
        <v>0</v>
      </c>
    </row>
    <row r="300" spans="1:8" ht="38.25">
      <c r="A300" s="17" t="s">
        <v>216</v>
      </c>
      <c r="B300" s="3" t="s">
        <v>256</v>
      </c>
      <c r="C300" s="34">
        <v>0</v>
      </c>
      <c r="D300" s="34">
        <v>0</v>
      </c>
      <c r="E300" s="34">
        <v>0</v>
      </c>
      <c r="F300" s="34">
        <v>0</v>
      </c>
      <c r="G300" s="27" t="e">
        <f t="shared" si="23"/>
        <v>#DIV/0!</v>
      </c>
      <c r="H300" s="30">
        <f t="shared" si="24"/>
        <v>0</v>
      </c>
    </row>
    <row r="301" spans="1:8" ht="12.75">
      <c r="A301" s="3" t="s">
        <v>115</v>
      </c>
      <c r="B301" s="3" t="s">
        <v>257</v>
      </c>
      <c r="C301" s="34">
        <v>186100</v>
      </c>
      <c r="D301" s="34">
        <v>66484.71</v>
      </c>
      <c r="E301" s="34">
        <v>66484.71</v>
      </c>
      <c r="F301" s="34">
        <v>136811.07</v>
      </c>
      <c r="G301" s="27">
        <f t="shared" si="23"/>
        <v>100</v>
      </c>
      <c r="H301" s="30">
        <f t="shared" si="24"/>
        <v>0</v>
      </c>
    </row>
    <row r="302" spans="1:8" ht="25.5">
      <c r="A302" s="13" t="s">
        <v>118</v>
      </c>
      <c r="B302" s="3" t="s">
        <v>367</v>
      </c>
      <c r="C302" s="34">
        <v>20000</v>
      </c>
      <c r="D302" s="34">
        <v>20000</v>
      </c>
      <c r="E302" s="34">
        <v>12436.16</v>
      </c>
      <c r="F302" s="34">
        <v>14060.65</v>
      </c>
      <c r="G302" s="27">
        <f t="shared" si="23"/>
        <v>62.180800000000005</v>
      </c>
      <c r="H302" s="30">
        <f t="shared" si="24"/>
        <v>7563.84</v>
      </c>
    </row>
    <row r="303" spans="1:8" ht="25.5">
      <c r="A303" s="13" t="s">
        <v>120</v>
      </c>
      <c r="B303" s="3" t="s">
        <v>258</v>
      </c>
      <c r="C303" s="34">
        <v>43300</v>
      </c>
      <c r="D303" s="34">
        <v>129608.64</v>
      </c>
      <c r="E303" s="34">
        <v>108473.84</v>
      </c>
      <c r="F303" s="34">
        <v>154568.52</v>
      </c>
      <c r="G303" s="27">
        <f t="shared" si="23"/>
        <v>83.69337105921333</v>
      </c>
      <c r="H303" s="30">
        <f t="shared" si="24"/>
        <v>21134.800000000003</v>
      </c>
    </row>
    <row r="304" spans="1:8" ht="25.5">
      <c r="A304" s="13" t="s">
        <v>418</v>
      </c>
      <c r="B304" s="3" t="s">
        <v>430</v>
      </c>
      <c r="C304" s="34"/>
      <c r="D304" s="34">
        <v>2234</v>
      </c>
      <c r="E304" s="34">
        <v>1519</v>
      </c>
      <c r="F304" s="34">
        <v>0</v>
      </c>
      <c r="G304" s="27">
        <f t="shared" si="23"/>
        <v>67.99462846911369</v>
      </c>
      <c r="H304" s="30">
        <f t="shared" si="24"/>
        <v>715</v>
      </c>
    </row>
    <row r="305" spans="1:8" ht="12.75">
      <c r="A305" s="3" t="s">
        <v>124</v>
      </c>
      <c r="B305" s="3" t="s">
        <v>259</v>
      </c>
      <c r="C305" s="34"/>
      <c r="D305" s="34">
        <v>3000</v>
      </c>
      <c r="E305" s="34"/>
      <c r="F305" s="34"/>
      <c r="G305" s="27"/>
      <c r="H305" s="30"/>
    </row>
    <row r="306" spans="1:8" ht="12.75">
      <c r="A306" s="3" t="s">
        <v>331</v>
      </c>
      <c r="B306" s="3" t="s">
        <v>374</v>
      </c>
      <c r="C306" s="34">
        <v>4200</v>
      </c>
      <c r="D306" s="34">
        <v>4200</v>
      </c>
      <c r="E306" s="34">
        <v>4158.87</v>
      </c>
      <c r="F306" s="34">
        <v>1867.52</v>
      </c>
      <c r="G306" s="27">
        <f t="shared" si="23"/>
        <v>99.02071428571429</v>
      </c>
      <c r="H306" s="30">
        <f t="shared" si="24"/>
        <v>41.13000000000011</v>
      </c>
    </row>
    <row r="307" spans="1:8" ht="12.75">
      <c r="A307" s="1" t="s">
        <v>93</v>
      </c>
      <c r="B307" s="1" t="s">
        <v>94</v>
      </c>
      <c r="C307" s="33">
        <f aca="true" t="shared" si="32" ref="C307:F308">C308</f>
        <v>200000</v>
      </c>
      <c r="D307" s="33">
        <f>D308</f>
        <v>200000</v>
      </c>
      <c r="E307" s="33">
        <f>E308</f>
        <v>200000</v>
      </c>
      <c r="F307" s="33">
        <f t="shared" si="32"/>
        <v>0</v>
      </c>
      <c r="G307" s="28">
        <f t="shared" si="23"/>
        <v>100</v>
      </c>
      <c r="H307" s="33">
        <f t="shared" si="24"/>
        <v>0</v>
      </c>
    </row>
    <row r="308" spans="1:8" ht="12.75">
      <c r="A308" s="23" t="s">
        <v>95</v>
      </c>
      <c r="B308" s="23" t="s">
        <v>96</v>
      </c>
      <c r="C308" s="31">
        <f t="shared" si="32"/>
        <v>200000</v>
      </c>
      <c r="D308" s="33">
        <f t="shared" si="32"/>
        <v>200000</v>
      </c>
      <c r="E308" s="31">
        <f t="shared" si="32"/>
        <v>200000</v>
      </c>
      <c r="F308" s="31">
        <f t="shared" si="32"/>
        <v>0</v>
      </c>
      <c r="G308" s="28">
        <f t="shared" si="23"/>
        <v>100</v>
      </c>
      <c r="H308" s="33">
        <f t="shared" si="24"/>
        <v>0</v>
      </c>
    </row>
    <row r="309" spans="1:8" ht="51">
      <c r="A309" s="17" t="s">
        <v>260</v>
      </c>
      <c r="B309" s="3" t="s">
        <v>261</v>
      </c>
      <c r="C309" s="3">
        <v>200000</v>
      </c>
      <c r="D309" s="34">
        <v>200000</v>
      </c>
      <c r="E309" s="34">
        <v>200000</v>
      </c>
      <c r="F309" s="34">
        <v>0</v>
      </c>
      <c r="G309" s="27">
        <f>E309/D309*100</f>
        <v>100</v>
      </c>
      <c r="H309" s="30">
        <f>D309-E309</f>
        <v>0</v>
      </c>
    </row>
    <row r="310" spans="1:8" ht="51">
      <c r="A310" s="14" t="s">
        <v>97</v>
      </c>
      <c r="B310" s="1" t="s">
        <v>98</v>
      </c>
      <c r="C310" s="33">
        <f>C311+C314+C313</f>
        <v>36420000</v>
      </c>
      <c r="D310" s="33">
        <f>D311+D314+D313</f>
        <v>36785452</v>
      </c>
      <c r="E310" s="33">
        <f>E311+E314+E313</f>
        <v>26567000</v>
      </c>
      <c r="F310" s="33">
        <f>F311+F314+F313</f>
        <v>22495000</v>
      </c>
      <c r="G310" s="28">
        <f>E310/D310*100</f>
        <v>72.2214858199921</v>
      </c>
      <c r="H310" s="33">
        <f>D310-E310</f>
        <v>10218452</v>
      </c>
    </row>
    <row r="311" spans="1:8" ht="38.25">
      <c r="A311" s="14" t="s">
        <v>99</v>
      </c>
      <c r="B311" s="1" t="s">
        <v>100</v>
      </c>
      <c r="C311" s="33">
        <f>C312</f>
        <v>36139000</v>
      </c>
      <c r="D311" s="33">
        <f>D312</f>
        <v>36139000</v>
      </c>
      <c r="E311" s="33">
        <f>E312</f>
        <v>26456000</v>
      </c>
      <c r="F311" s="33">
        <f>F312</f>
        <v>21016000</v>
      </c>
      <c r="G311" s="28">
        <f>E311/D311*100</f>
        <v>73.20623149506073</v>
      </c>
      <c r="H311" s="33">
        <f>D311-E311</f>
        <v>9683000</v>
      </c>
    </row>
    <row r="312" spans="1:8" ht="25.5">
      <c r="A312" s="22" t="s">
        <v>262</v>
      </c>
      <c r="B312" s="3" t="s">
        <v>263</v>
      </c>
      <c r="C312" s="34">
        <v>36139000</v>
      </c>
      <c r="D312" s="34">
        <v>36139000</v>
      </c>
      <c r="E312" s="34">
        <v>26456000</v>
      </c>
      <c r="F312" s="34">
        <v>21016000</v>
      </c>
      <c r="G312" s="27">
        <f>E312/D312*100</f>
        <v>73.20623149506073</v>
      </c>
      <c r="H312" s="30">
        <f>D312-E312</f>
        <v>9683000</v>
      </c>
    </row>
    <row r="313" spans="1:8" s="4" customFormat="1" ht="12.75">
      <c r="A313" s="14" t="s">
        <v>110</v>
      </c>
      <c r="B313" s="1" t="s">
        <v>111</v>
      </c>
      <c r="C313" s="33">
        <v>281000</v>
      </c>
      <c r="D313" s="33">
        <v>281000</v>
      </c>
      <c r="E313" s="33">
        <v>111000</v>
      </c>
      <c r="F313" s="33"/>
      <c r="G313" s="28"/>
      <c r="H313" s="33"/>
    </row>
    <row r="314" spans="1:8" s="4" customFormat="1" ht="12.75">
      <c r="A314" s="14" t="s">
        <v>106</v>
      </c>
      <c r="B314" s="1" t="s">
        <v>360</v>
      </c>
      <c r="C314" s="1">
        <v>0</v>
      </c>
      <c r="D314" s="33">
        <v>365452</v>
      </c>
      <c r="E314" s="33">
        <v>0</v>
      </c>
      <c r="F314" s="33">
        <v>1479000</v>
      </c>
      <c r="G314" s="28"/>
      <c r="H314" s="33"/>
    </row>
    <row r="315" spans="1:8" ht="12.75">
      <c r="A315" s="17" t="s">
        <v>101</v>
      </c>
      <c r="B315" s="3"/>
      <c r="C315" s="3">
        <v>0</v>
      </c>
      <c r="D315" s="3">
        <v>-1263807.84</v>
      </c>
      <c r="E315" s="11">
        <v>6991686.22</v>
      </c>
      <c r="F315" s="11">
        <v>-501900.55</v>
      </c>
      <c r="G315" s="3"/>
      <c r="H315" s="3"/>
    </row>
    <row r="316" ht="12.75">
      <c r="D316" t="s">
        <v>103</v>
      </c>
    </row>
    <row r="317" spans="1:7" ht="15">
      <c r="A317" s="37" t="s">
        <v>104</v>
      </c>
      <c r="G317" s="37" t="s">
        <v>105</v>
      </c>
    </row>
    <row r="318" ht="12.75">
      <c r="F318" t="s">
        <v>103</v>
      </c>
    </row>
    <row r="319" ht="12.75">
      <c r="A319" s="42" t="s">
        <v>417</v>
      </c>
    </row>
    <row r="320" ht="12.75">
      <c r="D320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2018-10-10T07:38:19Z</cp:lastPrinted>
  <dcterms:created xsi:type="dcterms:W3CDTF">2005-05-20T13:40:13Z</dcterms:created>
  <dcterms:modified xsi:type="dcterms:W3CDTF">2018-10-10T08:19:50Z</dcterms:modified>
  <cp:category/>
  <cp:version/>
  <cp:contentType/>
  <cp:contentStatus/>
</cp:coreProperties>
</file>